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místní komunikace M01" sheetId="2" r:id="rId2"/>
    <sheet name="02 - vstupy, vjezdy" sheetId="3" r:id="rId3"/>
    <sheet name="03 - VON - vedlejší a ost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'01 - místní komunikace M01'!$C$80:$K$114</definedName>
    <definedName name="_xlnm.Print_Area" localSheetId="1">'01 - místní komunikace M01'!$C$4:$J$39,'01 - místní komunikace M01'!$C$45:$J$62,'01 - místní komunikace M01'!$C$68:$K$114</definedName>
    <definedName name="_xlnm.Print_Titles" localSheetId="1">'01 - místní komunikace M01'!$80:$80</definedName>
    <definedName name="_xlnm._FilterDatabase" localSheetId="2" hidden="1">'02 - vstupy, vjezdy'!$C$80:$K$99</definedName>
    <definedName name="_xlnm.Print_Area" localSheetId="2">'02 - vstupy, vjezdy'!$C$4:$J$39,'02 - vstupy, vjezdy'!$C$45:$J$62,'02 - vstupy, vjezdy'!$C$68:$K$99</definedName>
    <definedName name="_xlnm.Print_Titles" localSheetId="2">'02 - vstupy, vjezdy'!$80:$80</definedName>
    <definedName name="_xlnm._FilterDatabase" localSheetId="3" hidden="1">'03 - VON - vedlejší a ost...'!$C$79:$K$90</definedName>
    <definedName name="_xlnm.Print_Area" localSheetId="3">'03 - VON - vedlejší a ost...'!$C$4:$J$39,'03 - VON - vedlejší a ost...'!$C$45:$J$61,'03 - VON - vedlejší a ost...'!$C$67:$K$90</definedName>
    <definedName name="_xlnm.Print_Titles" localSheetId="3">'03 - VON - vedlejší a ost...'!$79:$79</definedName>
    <definedName name="_xlnm.Print_Area" localSheetId="4">'Pokyny pro vyplnění'!$B$2:$K$71,'Pokyny pro vyplnění'!$B$74:$K$118,'Pokyny pro vyplnění'!$B$121:$K$190,'Pokyny pro vyplnění'!$B$198:$K$218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4"/>
  <c r="BH84"/>
  <c r="BG84"/>
  <c r="BF84"/>
  <c r="T84"/>
  <c r="R84"/>
  <c r="P84"/>
  <c r="BI83"/>
  <c r="BH83"/>
  <c r="BG83"/>
  <c r="BF83"/>
  <c r="T83"/>
  <c r="R83"/>
  <c r="P83"/>
  <c r="BI82"/>
  <c r="BH82"/>
  <c r="BG82"/>
  <c r="BF82"/>
  <c r="T82"/>
  <c r="R82"/>
  <c r="P82"/>
  <c r="J77"/>
  <c r="J76"/>
  <c r="F76"/>
  <c r="F74"/>
  <c r="E72"/>
  <c r="J55"/>
  <c r="J54"/>
  <c r="F54"/>
  <c r="F52"/>
  <c r="E50"/>
  <c r="J18"/>
  <c r="E18"/>
  <c r="F77"/>
  <c r="J17"/>
  <c r="J12"/>
  <c r="J74"/>
  <c r="E7"/>
  <c r="E70"/>
  <c i="3" r="J37"/>
  <c r="J36"/>
  <c i="1" r="AY56"/>
  <c i="3" r="J35"/>
  <c i="1" r="AX56"/>
  <c i="3" r="BI98"/>
  <c r="BH98"/>
  <c r="BG98"/>
  <c r="BF98"/>
  <c r="T98"/>
  <c r="R98"/>
  <c r="P98"/>
  <c r="BI94"/>
  <c r="BH94"/>
  <c r="BG94"/>
  <c r="BF94"/>
  <c r="T94"/>
  <c r="R94"/>
  <c r="P94"/>
  <c r="BI92"/>
  <c r="BH92"/>
  <c r="BG92"/>
  <c r="BF92"/>
  <c r="T92"/>
  <c r="R92"/>
  <c r="P92"/>
  <c r="BI88"/>
  <c r="BH88"/>
  <c r="BG88"/>
  <c r="BF88"/>
  <c r="T88"/>
  <c r="R88"/>
  <c r="P88"/>
  <c r="BI84"/>
  <c r="BH84"/>
  <c r="BG84"/>
  <c r="BF84"/>
  <c r="T84"/>
  <c r="R84"/>
  <c r="P84"/>
  <c r="J78"/>
  <c r="J77"/>
  <c r="F77"/>
  <c r="F75"/>
  <c r="E73"/>
  <c r="J55"/>
  <c r="J54"/>
  <c r="F54"/>
  <c r="F52"/>
  <c r="E50"/>
  <c r="J18"/>
  <c r="E18"/>
  <c r="F78"/>
  <c r="J17"/>
  <c r="J12"/>
  <c r="J75"/>
  <c r="E7"/>
  <c r="E71"/>
  <c i="2" r="J37"/>
  <c r="J36"/>
  <c i="1" r="AY55"/>
  <c i="2" r="J35"/>
  <c i="1" r="AX55"/>
  <c i="2" r="BI113"/>
  <c r="BH113"/>
  <c r="BG113"/>
  <c r="BF113"/>
  <c r="T113"/>
  <c r="R113"/>
  <c r="P113"/>
  <c r="BI104"/>
  <c r="BH104"/>
  <c r="BG104"/>
  <c r="BF104"/>
  <c r="T104"/>
  <c r="R104"/>
  <c r="P104"/>
  <c r="BI102"/>
  <c r="BH102"/>
  <c r="BG102"/>
  <c r="BF102"/>
  <c r="T102"/>
  <c r="R102"/>
  <c r="P102"/>
  <c r="BI93"/>
  <c r="BH93"/>
  <c r="BG93"/>
  <c r="BF93"/>
  <c r="T93"/>
  <c r="R93"/>
  <c r="P93"/>
  <c r="BI84"/>
  <c r="BH84"/>
  <c r="BG84"/>
  <c r="BF84"/>
  <c r="T84"/>
  <c r="R84"/>
  <c r="P84"/>
  <c r="J78"/>
  <c r="J77"/>
  <c r="F77"/>
  <c r="F75"/>
  <c r="E73"/>
  <c r="J55"/>
  <c r="J54"/>
  <c r="F54"/>
  <c r="F52"/>
  <c r="E50"/>
  <c r="J18"/>
  <c r="E18"/>
  <c r="F55"/>
  <c r="J17"/>
  <c r="J12"/>
  <c r="J75"/>
  <c r="E7"/>
  <c r="E48"/>
  <c i="1" r="L50"/>
  <c r="AM50"/>
  <c r="AM49"/>
  <c r="L49"/>
  <c r="AM47"/>
  <c r="L47"/>
  <c r="L45"/>
  <c r="L44"/>
  <c i="4" r="J86"/>
  <c r="BK83"/>
  <c i="3" r="J94"/>
  <c i="2" r="BK113"/>
  <c r="BK84"/>
  <c i="4" r="J88"/>
  <c r="J84"/>
  <c i="3" r="BK94"/>
  <c i="2" r="BK102"/>
  <c i="4" r="BK89"/>
  <c r="J89"/>
  <c i="3" r="BK98"/>
  <c r="BK88"/>
  <c i="2" r="J104"/>
  <c i="4" r="J90"/>
  <c r="BK84"/>
  <c r="BK82"/>
  <c i="3" r="BK84"/>
  <c i="2" r="BK104"/>
  <c i="4" r="BK90"/>
  <c r="BK86"/>
  <c i="3" r="J88"/>
  <c i="1" r="AS54"/>
  <c i="4" r="J87"/>
  <c r="J83"/>
  <c i="3" r="BK92"/>
  <c i="2" r="BK93"/>
  <c i="4" r="BK88"/>
  <c r="BK87"/>
  <c i="3" r="J98"/>
  <c r="J84"/>
  <c i="2" r="J93"/>
  <c r="J84"/>
  <c i="4" r="J82"/>
  <c i="3" r="J92"/>
  <c i="2" r="J113"/>
  <c r="J102"/>
  <c l="1" r="P83"/>
  <c r="P82"/>
  <c r="P81"/>
  <c i="1" r="AU55"/>
  <c i="3" r="T83"/>
  <c r="T82"/>
  <c r="T81"/>
  <c i="4" r="P81"/>
  <c r="P80"/>
  <c i="1" r="AU57"/>
  <c i="3" r="P83"/>
  <c r="P82"/>
  <c r="P81"/>
  <c i="1" r="AU56"/>
  <c i="4" r="R81"/>
  <c r="R80"/>
  <c i="2" r="BK83"/>
  <c r="BK82"/>
  <c r="J82"/>
  <c r="J60"/>
  <c r="R83"/>
  <c r="R82"/>
  <c r="R81"/>
  <c i="3" r="BK83"/>
  <c r="J83"/>
  <c r="J61"/>
  <c r="R83"/>
  <c r="R82"/>
  <c r="R81"/>
  <c i="4" r="BK81"/>
  <c r="J81"/>
  <c r="J60"/>
  <c i="2" r="T83"/>
  <c r="T82"/>
  <c r="T81"/>
  <c i="4" r="T81"/>
  <c r="T80"/>
  <c i="2" r="J52"/>
  <c r="E71"/>
  <c r="BE84"/>
  <c r="BE102"/>
  <c r="BE104"/>
  <c r="BE113"/>
  <c i="3" r="E48"/>
  <c r="J52"/>
  <c r="BE84"/>
  <c i="4" r="F55"/>
  <c r="BE83"/>
  <c i="2" r="BE93"/>
  <c i="4" r="E48"/>
  <c r="J52"/>
  <c r="BE89"/>
  <c i="2" r="F78"/>
  <c i="3" r="F55"/>
  <c r="BE92"/>
  <c r="BE94"/>
  <c r="BE98"/>
  <c i="4" r="BE84"/>
  <c r="BE86"/>
  <c r="BE87"/>
  <c r="BE88"/>
  <c r="BE90"/>
  <c i="3" r="BE88"/>
  <c i="4" r="BE82"/>
  <c i="3" r="J34"/>
  <c i="1" r="AW56"/>
  <c i="2" r="F35"/>
  <c i="1" r="BB55"/>
  <c i="3" r="F34"/>
  <c i="1" r="BA56"/>
  <c i="3" r="F37"/>
  <c i="1" r="BD56"/>
  <c i="2" r="F34"/>
  <c i="1" r="BA55"/>
  <c i="4" r="F35"/>
  <c i="1" r="BB57"/>
  <c i="4" r="J34"/>
  <c i="1" r="AW57"/>
  <c i="2" r="F37"/>
  <c i="1" r="BD55"/>
  <c i="2" r="J34"/>
  <c i="1" r="AW55"/>
  <c i="3" r="F35"/>
  <c i="1" r="BB56"/>
  <c i="2" r="F36"/>
  <c i="1" r="BC55"/>
  <c i="4" r="F34"/>
  <c i="1" r="BA57"/>
  <c i="4" r="F36"/>
  <c i="1" r="BC57"/>
  <c i="4" r="F37"/>
  <c i="1" r="BD57"/>
  <c i="3" r="F36"/>
  <c i="1" r="BC56"/>
  <c i="2" l="1" r="BK81"/>
  <c r="J81"/>
  <c r="J59"/>
  <c r="J83"/>
  <c r="J61"/>
  <c i="3" r="BK82"/>
  <c r="J82"/>
  <c r="J60"/>
  <c i="4" r="BK80"/>
  <c r="J80"/>
  <c r="J30"/>
  <c i="1" r="AG57"/>
  <c i="2" r="F33"/>
  <c i="1" r="AZ55"/>
  <c i="4" r="J33"/>
  <c i="1" r="AV57"/>
  <c r="AT57"/>
  <c r="BB54"/>
  <c r="W31"/>
  <c r="BD54"/>
  <c r="W33"/>
  <c i="4" r="F33"/>
  <c i="1" r="AZ57"/>
  <c i="2" r="J33"/>
  <c i="1" r="AV55"/>
  <c r="AT55"/>
  <c r="AU54"/>
  <c r="BC54"/>
  <c r="W32"/>
  <c r="BA54"/>
  <c r="W30"/>
  <c i="3" r="J33"/>
  <c i="1" r="AV56"/>
  <c r="AT56"/>
  <c i="3" r="F33"/>
  <c i="1" r="AZ56"/>
  <c i="4" l="1" r="J39"/>
  <c i="3" r="BK81"/>
  <c r="J81"/>
  <c i="4" r="J59"/>
  <c i="1" r="AN57"/>
  <c r="AW54"/>
  <c r="AK30"/>
  <c i="3" r="J30"/>
  <c i="1" r="AG56"/>
  <c r="AN56"/>
  <c r="AY54"/>
  <c r="AZ54"/>
  <c r="W29"/>
  <c r="AX54"/>
  <c i="2" r="J30"/>
  <c i="1" r="AG55"/>
  <c r="AN55"/>
  <c i="3" l="1" r="J59"/>
  <c r="J39"/>
  <c i="2" r="J39"/>
  <c i="1" r="AV54"/>
  <c r="AK29"/>
  <c r="AG54"/>
  <c r="AK26"/>
  <c l="1" r="AK3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<sst xmlns="http://schemas.openxmlformats.org/spreadsheetml/2006/main">
  <si>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</si>
  <si>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</si>
  <si>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</si>
  <si>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</si>
  <si>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</si>
  <si>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{99c641ac-224a-408a-bedc-829d99abe2df}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</si>
  <si>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</si>
  <si>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</si>
  <si>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</si>
  <si>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</si>
  <si>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</si>
  <si>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</si>
  <si>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</si>
  <si>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</si>
  <si>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2020_12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</si>
  <si>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</si>
  <si>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</si>
  <si>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(NEUZ) - Obnova místní komunikace 13c, Malý Beranov 36, 58603</t>
  </si>
  <si>
    <t>KSO:</t>
  </si>
  <si>
    <t/>
  </si>
  <si>
    <t>CC-CZ:</t>
  </si>
  <si>
    <t>Místo:</t>
  </si>
  <si>
    <t>Malý Beranov</t>
  </si>
  <si>
    <t>Datum:</t>
  </si>
  <si>
    <t>7. 12. 2020</t>
  </si>
  <si>
    <t>Zadavatel:</t>
  </si>
  <si>
    <t>IČ:</t>
  </si>
  <si>
    <t>Obec Malý Beranov, Malý Beranov 36, 58603</t>
  </si>
  <si>
    <t>DIČ:</t>
  </si>
  <si>
    <t>Uchazeč:</t>
  </si>
  <si>
    <t>Vyplň údaj</t>
  </si>
  <si>
    <t>Projektant:</t>
  </si>
  <si>
    <t>Ing.Josef Slabý, Arnolec 30, Jamné 58827</t>
  </si>
  <si>
    <t>True</t>
  </si>
  <si>
    <t>Zpracovatel:</t>
  </si>
  <si>
    <t>Fr.Neuwirth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</si>
  <si>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</si>
  <si>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</si>
  <si>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</si>
  <si>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</si>
  <si>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</si>
  <si>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</si>
  <si>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</si>
  <si>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</si>
  <si>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</si>
  <si>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</si>
  <si>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</si>
  <si>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</si>
  <si>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</si>
  <si>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</si>
  <si>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</si>
  <si>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</si>
  <si>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</si>
  <si>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</si>
  <si>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</si>
  <si>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</si>
  <si>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</si>
  <si>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</si>
  <si>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</si>
  <si>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</si>
  <si>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</si>
  <si>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</si>
  <si>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</si>
  <si>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</si>
  <si>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</si>
  <si>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</si>
  <si>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</si>
  <si>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</si>
  <si>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</si>
  <si>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</si>
  <si>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</si>
  <si>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</si>
  <si>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</si>
  <si>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</si>
  <si>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</si>
  <si>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</si>
  <si>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</si>
  <si>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</si>
  <si>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místní komunikace M01</t>
  </si>
  <si>
    <t>STA</t>
  </si>
  <si>
    <t>1</t>
  </si>
  <si>
    <t>{af9cbfde-02ef-4aea-ae2c-6ed3376ec249}</t>
  </si>
  <si>
    <t>2</t>
  </si>
  <si>
    <t>02</t>
  </si>
  <si>
    <t>vstupy, vjezdy</t>
  </si>
  <si>
    <t>{98c6b6df-353c-4e7a-8cb1-98857574f96a}</t>
  </si>
  <si>
    <t>03</t>
  </si>
  <si>
    <t>VON - vedlejší a ostatní náklady</t>
  </si>
  <si>
    <t>{f987eacf-0908-40c1-aae2-8daf9ec81145}</t>
  </si>
  <si>
    <t>KRYCÍ LIST SOUPISU PRACÍ</t>
  </si>
  <si>
    <t>Objekt:</t>
  </si>
  <si>
    <t>01 - místní komunikace M01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</si>
  <si>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</si>
  <si>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</si>
  <si>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</si>
  <si>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</si>
  <si>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</si>
  <si>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18 - Zemní práce - povrchové úpravy terénu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</si>
  <si>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</si>
  <si>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</si>
  <si>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</si>
  <si>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</si>
  <si>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</si>
  <si>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</si>
  <si>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</si>
  <si>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</si>
  <si>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</si>
  <si>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</si>
  <si>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</si>
  <si>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</si>
  <si>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</si>
  <si>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</si>
  <si>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</si>
  <si>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</si>
  <si>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18</t>
  </si>
  <si>
    <t>Zemní práce - povrchové úpravy terénu</t>
  </si>
  <si>
    <t>K</t>
  </si>
  <si>
    <t>182251101</t>
  </si>
  <si>
    <t>Svahování trvalých svahů do projektovaných profilů strojně s potřebným přemístěním výkopku při svahování násypů v jakékoliv hornině</t>
  </si>
  <si>
    <t>m2</t>
  </si>
  <si>
    <t>CS ÚRS 2020 01</t>
  </si>
  <si>
    <t>4</t>
  </si>
  <si>
    <t>-1245548718</t>
  </si>
  <si>
    <t>VV</t>
  </si>
  <si>
    <t>zelený pás kolem obrubníků proměnlivé šířky</t>
  </si>
  <si>
    <t>47,00*(1,60+0,85)*1/2+40,00*(0,90+0,75)*1/2+27,00*1,10*0,785+30,00*0,25</t>
  </si>
  <si>
    <t>4,00*1,60+33,00*(1,40+0,80)*1/2+4,20*(1,20+0,60)*1/2+3,50*0,60*1/2</t>
  </si>
  <si>
    <t>2,00*2,50*1/2+1,10*(1,00+2,50)*1/2+(17,00+18,00)*1,15+16,00*1,15*1/2</t>
  </si>
  <si>
    <t>1,40*0,25*1/2+8,40*(0,55+0,75)*1/2+15,70*(0,80+1,15)*1/2+1,30*(1,00+1,80)*1/2</t>
  </si>
  <si>
    <t>3,20*(1,20+0,90)*1/2+13,00*(0,80+1,20)*1/2+(11,20+12,00)*1/2*1,50+15,50*(1,40+1,00)*1/2</t>
  </si>
  <si>
    <t>20,00*(0,50+0,40)*1/2+3,00*(0,40+0,20)*1/2+2,00*0,60</t>
  </si>
  <si>
    <t>Mezisoučet</t>
  </si>
  <si>
    <t>3</t>
  </si>
  <si>
    <t>181311103</t>
  </si>
  <si>
    <t>Rozprostření a urovnání ornice v rovině nebo ve svahu sklonu do 1:5 ručně při souvislé ploše, tl. vrstvy do 200 mm</t>
  </si>
  <si>
    <t>-699185491</t>
  </si>
  <si>
    <t>M</t>
  </si>
  <si>
    <t>10371500</t>
  </si>
  <si>
    <t>substrát pro trávníky VL</t>
  </si>
  <si>
    <t>m3</t>
  </si>
  <si>
    <t>8</t>
  </si>
  <si>
    <t>-37703970</t>
  </si>
  <si>
    <t>46,353*1,05 'Přepočtené koeficientem množství</t>
  </si>
  <si>
    <t>181411131</t>
  </si>
  <si>
    <t>Založení trávníku na půdě předem připravené plochy do 1000 m2 výsevem včetně utažení parkového v rovině nebo na svahu do 1:5</t>
  </si>
  <si>
    <t>-1061843677</t>
  </si>
  <si>
    <t>5</t>
  </si>
  <si>
    <t>00572410</t>
  </si>
  <si>
    <t>osivo směs travní parková</t>
  </si>
  <si>
    <t>kg</t>
  </si>
  <si>
    <t>811138979</t>
  </si>
  <si>
    <t>309,018*0,015 'Přepočtené koeficientem množství</t>
  </si>
  <si>
    <t>02 - vstupy, vjezdy</t>
  </si>
  <si>
    <t>-1320281144</t>
  </si>
  <si>
    <t>zelený pás</t>
  </si>
  <si>
    <t>52,00*0,65</t>
  </si>
  <si>
    <t>1476400450</t>
  </si>
  <si>
    <t>1372024470</t>
  </si>
  <si>
    <t>3,38*1,05 'Přepočtené koeficientem množství</t>
  </si>
  <si>
    <t>1986315320</t>
  </si>
  <si>
    <t>52,00*1,00</t>
  </si>
  <si>
    <t>519903890</t>
  </si>
  <si>
    <t>52*0,015 'Přepočtené koeficientem množství</t>
  </si>
  <si>
    <t>03 - VON - vedlejší a ostatní náklady</t>
  </si>
  <si>
    <t>D1 - Vedlejší a ostatní náklady</t>
  </si>
  <si>
    <t>D1</t>
  </si>
  <si>
    <t>Vedlejší a ostatní náklady</t>
  </si>
  <si>
    <t>002-002.1</t>
  </si>
  <si>
    <t>Dočasné dopravní opatření</t>
  </si>
  <si>
    <t>kpl</t>
  </si>
  <si>
    <t>1024</t>
  </si>
  <si>
    <t>002-003</t>
  </si>
  <si>
    <t>Zábory veřejných prostranství, vč. komunikací</t>
  </si>
  <si>
    <t>005111010</t>
  </si>
  <si>
    <t>Zaměření stavby před výstavbou (sítí …)</t>
  </si>
  <si>
    <t>soub.</t>
  </si>
  <si>
    <t>-677683200</t>
  </si>
  <si>
    <t>P</t>
  </si>
  <si>
    <t>Poznámka k položce:_x000d_
Zajištění vytýčení veškerých stávajících inženýrských sítí (včetně úhrady za vytýčení), odpovědnost za jejeich neporušení během výstavby a zpětné předání jejich zprávcům.</t>
  </si>
  <si>
    <t>002-007</t>
  </si>
  <si>
    <t>Náklady spojené prováděním stavby v blízkosti stávajících objektů a zeleně</t>
  </si>
  <si>
    <t>12</t>
  </si>
  <si>
    <t>002-102.1</t>
  </si>
  <si>
    <t>Geodetické zaměření řešených stavebních objetků po dokončení díla</t>
  </si>
  <si>
    <t>14</t>
  </si>
  <si>
    <t>6</t>
  </si>
  <si>
    <t>002-201.1</t>
  </si>
  <si>
    <t>Projektová dokumentace skutečného provedení</t>
  </si>
  <si>
    <t>16</t>
  </si>
  <si>
    <t>7</t>
  </si>
  <si>
    <t>002-301.1</t>
  </si>
  <si>
    <t>Kompletace atestů, certifikátů, revizních zpráv a ostatních dokladů</t>
  </si>
  <si>
    <t>002-302</t>
  </si>
  <si>
    <t>Zpracování a předložení harmonogramů před podpisem smlouvy.</t>
  </si>
  <si>
    <t>20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</si>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</sst>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3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vertical="center"/>
      <protection locked="0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37" fillId="0" borderId="0" xfId="0" applyFont="1" applyAlignment="1" applyProtection="1">
      <alignment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51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2020_12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(NEUZ) - Obnova místní komunikace 13c, Malý Beranov 36, 58603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Malý Beranov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7. 12. 2020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25.6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Obec Malý Beranov, Malý Beranov 36, 58603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Ing.Josef Slabý, Arnolec 30, Jamné 58827</v>
      </c>
      <c r="AN49" s="65"/>
      <c r="AO49" s="65"/>
      <c r="AP49" s="65"/>
      <c r="AQ49" s="41"/>
      <c r="AR49" s="45"/>
      <c r="AS49" s="75" t="s">
        <v>52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>Fr.Neuwirth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53</v>
      </c>
      <c r="D52" s="88"/>
      <c r="E52" s="88"/>
      <c r="F52" s="88"/>
      <c r="G52" s="88"/>
      <c r="H52" s="89"/>
      <c r="I52" s="90" t="s">
        <v>54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55</v>
      </c>
      <c r="AH52" s="88"/>
      <c r="AI52" s="88"/>
      <c r="AJ52" s="88"/>
      <c r="AK52" s="88"/>
      <c r="AL52" s="88"/>
      <c r="AM52" s="88"/>
      <c r="AN52" s="90" t="s">
        <v>56</v>
      </c>
      <c r="AO52" s="88"/>
      <c r="AP52" s="88"/>
      <c r="AQ52" s="92" t="s">
        <v>57</v>
      </c>
      <c r="AR52" s="45"/>
      <c r="AS52" s="93" t="s">
        <v>58</v>
      </c>
      <c r="AT52" s="94" t="s">
        <v>59</v>
      </c>
      <c r="AU52" s="94" t="s">
        <v>60</v>
      </c>
      <c r="AV52" s="94" t="s">
        <v>61</v>
      </c>
      <c r="AW52" s="94" t="s">
        <v>62</v>
      </c>
      <c r="AX52" s="94" t="s">
        <v>63</v>
      </c>
      <c r="AY52" s="94" t="s">
        <v>64</v>
      </c>
      <c r="AZ52" s="94" t="s">
        <v>65</v>
      </c>
      <c r="BA52" s="94" t="s">
        <v>66</v>
      </c>
      <c r="BB52" s="94" t="s">
        <v>67</v>
      </c>
      <c r="BC52" s="94" t="s">
        <v>68</v>
      </c>
      <c r="BD52" s="95" t="s">
        <v>69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70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ROUND(SUM(AG55:AG57),2)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ROUND(SUM(AS55:AS57),2)</f>
        <v>0</v>
      </c>
      <c r="AT54" s="107">
        <f>ROUND(SUM(AV54:AW54),2)</f>
        <v>0</v>
      </c>
      <c r="AU54" s="108">
        <f>ROUND(SUM(AU55:AU57),5)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ROUND(SUM(AZ55:AZ57),2)</f>
        <v>0</v>
      </c>
      <c r="BA54" s="107">
        <f>ROUND(SUM(BA55:BA57),2)</f>
        <v>0</v>
      </c>
      <c r="BB54" s="107">
        <f>ROUND(SUM(BB55:BB57),2)</f>
        <v>0</v>
      </c>
      <c r="BC54" s="107">
        <f>ROUND(SUM(BC55:BC57),2)</f>
        <v>0</v>
      </c>
      <c r="BD54" s="109">
        <f>ROUND(SUM(BD55:BD57),2)</f>
        <v>0</v>
      </c>
      <c r="BE54" s="6"/>
      <c r="BS54" s="110" t="s">
        <v>71</v>
      </c>
      <c r="BT54" s="110" t="s">
        <v>72</v>
      </c>
      <c r="BU54" s="111" t="s">
        <v>73</v>
      </c>
      <c r="BV54" s="110" t="s">
        <v>74</v>
      </c>
      <c r="BW54" s="110" t="s">
        <v>5</v>
      </c>
      <c r="BX54" s="110" t="s">
        <v>75</v>
      </c>
      <c r="CL54" s="110" t="s">
        <v>19</v>
      </c>
    </row>
    <row r="55" s="7" customFormat="1" ht="16.5" customHeight="1">
      <c r="A55" s="112" t="s">
        <v>76</v>
      </c>
      <c r="B55" s="113"/>
      <c r="C55" s="114"/>
      <c r="D55" s="115" t="s">
        <v>77</v>
      </c>
      <c r="E55" s="115"/>
      <c r="F55" s="115"/>
      <c r="G55" s="115"/>
      <c r="H55" s="115"/>
      <c r="I55" s="116"/>
      <c r="J55" s="115" t="s">
        <v>78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'01 - místní komunikace M01'!J30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79</v>
      </c>
      <c r="AR55" s="119"/>
      <c r="AS55" s="120">
        <v>0</v>
      </c>
      <c r="AT55" s="121">
        <f>ROUND(SUM(AV55:AW55),2)</f>
        <v>0</v>
      </c>
      <c r="AU55" s="122">
        <f>'01 - místní komunikace M01'!P81</f>
        <v>0</v>
      </c>
      <c r="AV55" s="121">
        <f>'01 - místní komunikace M01'!J33</f>
        <v>0</v>
      </c>
      <c r="AW55" s="121">
        <f>'01 - místní komunikace M01'!J34</f>
        <v>0</v>
      </c>
      <c r="AX55" s="121">
        <f>'01 - místní komunikace M01'!J35</f>
        <v>0</v>
      </c>
      <c r="AY55" s="121">
        <f>'01 - místní komunikace M01'!J36</f>
        <v>0</v>
      </c>
      <c r="AZ55" s="121">
        <f>'01 - místní komunikace M01'!F33</f>
        <v>0</v>
      </c>
      <c r="BA55" s="121">
        <f>'01 - místní komunikace M01'!F34</f>
        <v>0</v>
      </c>
      <c r="BB55" s="121">
        <f>'01 - místní komunikace M01'!F35</f>
        <v>0</v>
      </c>
      <c r="BC55" s="121">
        <f>'01 - místní komunikace M01'!F36</f>
        <v>0</v>
      </c>
      <c r="BD55" s="123">
        <f>'01 - místní komunikace M01'!F37</f>
        <v>0</v>
      </c>
      <c r="BE55" s="7"/>
      <c r="BT55" s="124" t="s">
        <v>80</v>
      </c>
      <c r="BV55" s="124" t="s">
        <v>74</v>
      </c>
      <c r="BW55" s="124" t="s">
        <v>81</v>
      </c>
      <c r="BX55" s="124" t="s">
        <v>5</v>
      </c>
      <c r="CL55" s="124" t="s">
        <v>19</v>
      </c>
      <c r="CM55" s="124" t="s">
        <v>82</v>
      </c>
    </row>
    <row r="56" s="7" customFormat="1" ht="16.5" customHeight="1">
      <c r="A56" s="112" t="s">
        <v>76</v>
      </c>
      <c r="B56" s="113"/>
      <c r="C56" s="114"/>
      <c r="D56" s="115" t="s">
        <v>83</v>
      </c>
      <c r="E56" s="115"/>
      <c r="F56" s="115"/>
      <c r="G56" s="115"/>
      <c r="H56" s="115"/>
      <c r="I56" s="116"/>
      <c r="J56" s="115" t="s">
        <v>84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'02 - vstupy, vjezdy'!J30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79</v>
      </c>
      <c r="AR56" s="119"/>
      <c r="AS56" s="120">
        <v>0</v>
      </c>
      <c r="AT56" s="121">
        <f>ROUND(SUM(AV56:AW56),2)</f>
        <v>0</v>
      </c>
      <c r="AU56" s="122">
        <f>'02 - vstupy, vjezdy'!P81</f>
        <v>0</v>
      </c>
      <c r="AV56" s="121">
        <f>'02 - vstupy, vjezdy'!J33</f>
        <v>0</v>
      </c>
      <c r="AW56" s="121">
        <f>'02 - vstupy, vjezdy'!J34</f>
        <v>0</v>
      </c>
      <c r="AX56" s="121">
        <f>'02 - vstupy, vjezdy'!J35</f>
        <v>0</v>
      </c>
      <c r="AY56" s="121">
        <f>'02 - vstupy, vjezdy'!J36</f>
        <v>0</v>
      </c>
      <c r="AZ56" s="121">
        <f>'02 - vstupy, vjezdy'!F33</f>
        <v>0</v>
      </c>
      <c r="BA56" s="121">
        <f>'02 - vstupy, vjezdy'!F34</f>
        <v>0</v>
      </c>
      <c r="BB56" s="121">
        <f>'02 - vstupy, vjezdy'!F35</f>
        <v>0</v>
      </c>
      <c r="BC56" s="121">
        <f>'02 - vstupy, vjezdy'!F36</f>
        <v>0</v>
      </c>
      <c r="BD56" s="123">
        <f>'02 - vstupy, vjezdy'!F37</f>
        <v>0</v>
      </c>
      <c r="BE56" s="7"/>
      <c r="BT56" s="124" t="s">
        <v>80</v>
      </c>
      <c r="BV56" s="124" t="s">
        <v>74</v>
      </c>
      <c r="BW56" s="124" t="s">
        <v>85</v>
      </c>
      <c r="BX56" s="124" t="s">
        <v>5</v>
      </c>
      <c r="CL56" s="124" t="s">
        <v>19</v>
      </c>
      <c r="CM56" s="124" t="s">
        <v>82</v>
      </c>
    </row>
    <row r="57" s="7" customFormat="1" ht="16.5" customHeight="1">
      <c r="A57" s="112" t="s">
        <v>76</v>
      </c>
      <c r="B57" s="113"/>
      <c r="C57" s="114"/>
      <c r="D57" s="115" t="s">
        <v>86</v>
      </c>
      <c r="E57" s="115"/>
      <c r="F57" s="115"/>
      <c r="G57" s="115"/>
      <c r="H57" s="115"/>
      <c r="I57" s="116"/>
      <c r="J57" s="115" t="s">
        <v>87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'03 - VON - vedlejší a ost...'!J30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79</v>
      </c>
      <c r="AR57" s="119"/>
      <c r="AS57" s="125">
        <v>0</v>
      </c>
      <c r="AT57" s="126">
        <f>ROUND(SUM(AV57:AW57),2)</f>
        <v>0</v>
      </c>
      <c r="AU57" s="127">
        <f>'03 - VON - vedlejší a ost...'!P80</f>
        <v>0</v>
      </c>
      <c r="AV57" s="126">
        <f>'03 - VON - vedlejší a ost...'!J33</f>
        <v>0</v>
      </c>
      <c r="AW57" s="126">
        <f>'03 - VON - vedlejší a ost...'!J34</f>
        <v>0</v>
      </c>
      <c r="AX57" s="126">
        <f>'03 - VON - vedlejší a ost...'!J35</f>
        <v>0</v>
      </c>
      <c r="AY57" s="126">
        <f>'03 - VON - vedlejší a ost...'!J36</f>
        <v>0</v>
      </c>
      <c r="AZ57" s="126">
        <f>'03 - VON - vedlejší a ost...'!F33</f>
        <v>0</v>
      </c>
      <c r="BA57" s="126">
        <f>'03 - VON - vedlejší a ost...'!F34</f>
        <v>0</v>
      </c>
      <c r="BB57" s="126">
        <f>'03 - VON - vedlejší a ost...'!F35</f>
        <v>0</v>
      </c>
      <c r="BC57" s="126">
        <f>'03 - VON - vedlejší a ost...'!F36</f>
        <v>0</v>
      </c>
      <c r="BD57" s="128">
        <f>'03 - VON - vedlejší a ost...'!F37</f>
        <v>0</v>
      </c>
      <c r="BE57" s="7"/>
      <c r="BT57" s="124" t="s">
        <v>80</v>
      </c>
      <c r="BV57" s="124" t="s">
        <v>74</v>
      </c>
      <c r="BW57" s="124" t="s">
        <v>88</v>
      </c>
      <c r="BX57" s="124" t="s">
        <v>5</v>
      </c>
      <c r="CL57" s="124" t="s">
        <v>19</v>
      </c>
      <c r="CM57" s="124" t="s">
        <v>82</v>
      </c>
    </row>
    <row r="58" s="2" customFormat="1" ht="30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  <row r="59" s="2" customFormat="1" ht="6.96" customHeight="1">
      <c r="A59" s="39"/>
      <c r="B59" s="60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45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</row>
  </sheetData>
  <sheetProtection sheet="1" formatColumns="0" formatRows="0" objects="1" scenarios="1" spinCount="100000" saltValue="ig6wSLtKS2WJbsm5kuPZ+3phdzdl2MAgZFPAgWPT03Yte/QcNIya2y1WH1BfS5Am/j1xDo9Ykp/E66eexsJDgg==" hashValue="qxuA+cFPARvKshS6Lyjmy/gyH53/1dNc/vnwA8GXtT106UIzgaARVLLT/jqM1ZdmAbdW2DTBXWvAcykcpwvdFg==" algorithmName="SHA-512" password="CEE1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01 - místní komunikace M01'!C2" display="/"/>
    <hyperlink ref="A56" location="'02 - vstupy, vjezdy'!C2" display="/"/>
    <hyperlink ref="A57" location="'03 - VON - vedlejší a ost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9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2"/>
      <c r="J3" s="131"/>
      <c r="K3" s="131"/>
      <c r="L3" s="21"/>
      <c r="AT3" s="18" t="s">
        <v>82</v>
      </c>
    </row>
    <row r="4" s="1" customFormat="1" ht="24.96" customHeight="1">
      <c r="B4" s="21"/>
      <c r="D4" s="133" t="s">
        <v>89</v>
      </c>
      <c r="I4" s="129"/>
      <c r="L4" s="21"/>
      <c r="M4" s="134" t="s">
        <v>10</v>
      </c>
      <c r="AT4" s="18" t="s">
        <v>4</v>
      </c>
    </row>
    <row r="5" s="1" customFormat="1" ht="6.96" customHeight="1">
      <c r="B5" s="21"/>
      <c r="I5" s="129"/>
      <c r="L5" s="21"/>
    </row>
    <row r="6" s="1" customFormat="1" ht="12" customHeight="1">
      <c r="B6" s="21"/>
      <c r="D6" s="135" t="s">
        <v>16</v>
      </c>
      <c r="I6" s="129"/>
      <c r="L6" s="21"/>
    </row>
    <row r="7" s="1" customFormat="1" ht="16.5" customHeight="1">
      <c r="B7" s="21"/>
      <c r="E7" s="136" t="str">
        <f>'Rekapitulace stavby'!K6</f>
        <v>(NEUZ) - Obnova místní komunikace 13c, Malý Beranov 36, 58603</v>
      </c>
      <c r="F7" s="135"/>
      <c r="G7" s="135"/>
      <c r="H7" s="135"/>
      <c r="I7" s="129"/>
      <c r="L7" s="21"/>
    </row>
    <row r="8" s="2" customFormat="1" ht="12" customHeight="1">
      <c r="A8" s="39"/>
      <c r="B8" s="45"/>
      <c r="C8" s="39"/>
      <c r="D8" s="135" t="s">
        <v>90</v>
      </c>
      <c r="E8" s="39"/>
      <c r="F8" s="39"/>
      <c r="G8" s="39"/>
      <c r="H8" s="39"/>
      <c r="I8" s="137"/>
      <c r="J8" s="39"/>
      <c r="K8" s="39"/>
      <c r="L8" s="138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9" t="s">
        <v>91</v>
      </c>
      <c r="F9" s="39"/>
      <c r="G9" s="39"/>
      <c r="H9" s="39"/>
      <c r="I9" s="137"/>
      <c r="J9" s="39"/>
      <c r="K9" s="39"/>
      <c r="L9" s="138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137"/>
      <c r="J10" s="39"/>
      <c r="K10" s="39"/>
      <c r="L10" s="138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5" t="s">
        <v>18</v>
      </c>
      <c r="E11" s="39"/>
      <c r="F11" s="140" t="s">
        <v>19</v>
      </c>
      <c r="G11" s="39"/>
      <c r="H11" s="39"/>
      <c r="I11" s="141" t="s">
        <v>20</v>
      </c>
      <c r="J11" s="140" t="s">
        <v>19</v>
      </c>
      <c r="K11" s="39"/>
      <c r="L11" s="138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5" t="s">
        <v>21</v>
      </c>
      <c r="E12" s="39"/>
      <c r="F12" s="140" t="s">
        <v>22</v>
      </c>
      <c r="G12" s="39"/>
      <c r="H12" s="39"/>
      <c r="I12" s="141" t="s">
        <v>23</v>
      </c>
      <c r="J12" s="142" t="str">
        <f>'Rekapitulace stavby'!AN8</f>
        <v>7. 12. 2020</v>
      </c>
      <c r="K12" s="39"/>
      <c r="L12" s="1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137"/>
      <c r="J13" s="39"/>
      <c r="K13" s="39"/>
      <c r="L13" s="1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5" t="s">
        <v>25</v>
      </c>
      <c r="E14" s="39"/>
      <c r="F14" s="39"/>
      <c r="G14" s="39"/>
      <c r="H14" s="39"/>
      <c r="I14" s="141" t="s">
        <v>26</v>
      </c>
      <c r="J14" s="140" t="s">
        <v>19</v>
      </c>
      <c r="K14" s="39"/>
      <c r="L14" s="1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0" t="s">
        <v>27</v>
      </c>
      <c r="F15" s="39"/>
      <c r="G15" s="39"/>
      <c r="H15" s="39"/>
      <c r="I15" s="141" t="s">
        <v>28</v>
      </c>
      <c r="J15" s="140" t="s">
        <v>19</v>
      </c>
      <c r="K15" s="39"/>
      <c r="L15" s="138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137"/>
      <c r="J16" s="39"/>
      <c r="K16" s="39"/>
      <c r="L16" s="138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5" t="s">
        <v>29</v>
      </c>
      <c r="E17" s="39"/>
      <c r="F17" s="39"/>
      <c r="G17" s="39"/>
      <c r="H17" s="39"/>
      <c r="I17" s="141" t="s">
        <v>26</v>
      </c>
      <c r="J17" s="34" t="str">
        <f>'Rekapitulace stavby'!AN13</f>
        <v>Vyplň údaj</v>
      </c>
      <c r="K17" s="39"/>
      <c r="L17" s="138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0"/>
      <c r="G18" s="140"/>
      <c r="H18" s="140"/>
      <c r="I18" s="141" t="s">
        <v>28</v>
      </c>
      <c r="J18" s="34" t="str">
        <f>'Rekapitulace stavby'!AN14</f>
        <v>Vyplň údaj</v>
      </c>
      <c r="K18" s="39"/>
      <c r="L18" s="1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137"/>
      <c r="J19" s="39"/>
      <c r="K19" s="39"/>
      <c r="L19" s="138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5" t="s">
        <v>31</v>
      </c>
      <c r="E20" s="39"/>
      <c r="F20" s="39"/>
      <c r="G20" s="39"/>
      <c r="H20" s="39"/>
      <c r="I20" s="141" t="s">
        <v>26</v>
      </c>
      <c r="J20" s="140" t="s">
        <v>19</v>
      </c>
      <c r="K20" s="39"/>
      <c r="L20" s="138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0" t="s">
        <v>32</v>
      </c>
      <c r="F21" s="39"/>
      <c r="G21" s="39"/>
      <c r="H21" s="39"/>
      <c r="I21" s="141" t="s">
        <v>28</v>
      </c>
      <c r="J21" s="140" t="s">
        <v>19</v>
      </c>
      <c r="K21" s="39"/>
      <c r="L21" s="138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137"/>
      <c r="J22" s="39"/>
      <c r="K22" s="39"/>
      <c r="L22" s="138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5" t="s">
        <v>34</v>
      </c>
      <c r="E23" s="39"/>
      <c r="F23" s="39"/>
      <c r="G23" s="39"/>
      <c r="H23" s="39"/>
      <c r="I23" s="141" t="s">
        <v>26</v>
      </c>
      <c r="J23" s="140" t="s">
        <v>19</v>
      </c>
      <c r="K23" s="39"/>
      <c r="L23" s="138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0" t="s">
        <v>35</v>
      </c>
      <c r="F24" s="39"/>
      <c r="G24" s="39"/>
      <c r="H24" s="39"/>
      <c r="I24" s="141" t="s">
        <v>28</v>
      </c>
      <c r="J24" s="140" t="s">
        <v>19</v>
      </c>
      <c r="K24" s="39"/>
      <c r="L24" s="138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137"/>
      <c r="J25" s="39"/>
      <c r="K25" s="39"/>
      <c r="L25" s="13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5" t="s">
        <v>36</v>
      </c>
      <c r="E26" s="39"/>
      <c r="F26" s="39"/>
      <c r="G26" s="39"/>
      <c r="H26" s="39"/>
      <c r="I26" s="137"/>
      <c r="J26" s="39"/>
      <c r="K26" s="39"/>
      <c r="L26" s="138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3"/>
      <c r="B27" s="144"/>
      <c r="C27" s="143"/>
      <c r="D27" s="143"/>
      <c r="E27" s="145" t="s">
        <v>19</v>
      </c>
      <c r="F27" s="145"/>
      <c r="G27" s="145"/>
      <c r="H27" s="145"/>
      <c r="I27" s="146"/>
      <c r="J27" s="143"/>
      <c r="K27" s="143"/>
      <c r="L27" s="147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137"/>
      <c r="J28" s="39"/>
      <c r="K28" s="39"/>
      <c r="L28" s="13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8"/>
      <c r="E29" s="148"/>
      <c r="F29" s="148"/>
      <c r="G29" s="148"/>
      <c r="H29" s="148"/>
      <c r="I29" s="149"/>
      <c r="J29" s="148"/>
      <c r="K29" s="148"/>
      <c r="L29" s="138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0" t="s">
        <v>38</v>
      </c>
      <c r="E30" s="39"/>
      <c r="F30" s="39"/>
      <c r="G30" s="39"/>
      <c r="H30" s="39"/>
      <c r="I30" s="137"/>
      <c r="J30" s="151">
        <f>ROUND(J81, 2)</f>
        <v>0</v>
      </c>
      <c r="K30" s="39"/>
      <c r="L30" s="138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8"/>
      <c r="E31" s="148"/>
      <c r="F31" s="148"/>
      <c r="G31" s="148"/>
      <c r="H31" s="148"/>
      <c r="I31" s="149"/>
      <c r="J31" s="148"/>
      <c r="K31" s="148"/>
      <c r="L31" s="138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2" t="s">
        <v>40</v>
      </c>
      <c r="G32" s="39"/>
      <c r="H32" s="39"/>
      <c r="I32" s="153" t="s">
        <v>39</v>
      </c>
      <c r="J32" s="152" t="s">
        <v>41</v>
      </c>
      <c r="K32" s="39"/>
      <c r="L32" s="138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42</v>
      </c>
      <c r="E33" s="135" t="s">
        <v>43</v>
      </c>
      <c r="F33" s="155">
        <f>ROUND((SUM(BE81:BE114)),  2)</f>
        <v>0</v>
      </c>
      <c r="G33" s="39"/>
      <c r="H33" s="39"/>
      <c r="I33" s="156">
        <v>0.20999999999999999</v>
      </c>
      <c r="J33" s="155">
        <f>ROUND(((SUM(BE81:BE114))*I33),  2)</f>
        <v>0</v>
      </c>
      <c r="K33" s="39"/>
      <c r="L33" s="138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5" t="s">
        <v>44</v>
      </c>
      <c r="F34" s="155">
        <f>ROUND((SUM(BF81:BF114)),  2)</f>
        <v>0</v>
      </c>
      <c r="G34" s="39"/>
      <c r="H34" s="39"/>
      <c r="I34" s="156">
        <v>0.14999999999999999</v>
      </c>
      <c r="J34" s="155">
        <f>ROUND(((SUM(BF81:BF114))*I34),  2)</f>
        <v>0</v>
      </c>
      <c r="K34" s="39"/>
      <c r="L34" s="138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5" t="s">
        <v>45</v>
      </c>
      <c r="F35" s="155">
        <f>ROUND((SUM(BG81:BG114)),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138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5" t="s">
        <v>46</v>
      </c>
      <c r="F36" s="155">
        <f>ROUND((SUM(BH81:BH114)),  2)</f>
        <v>0</v>
      </c>
      <c r="G36" s="39"/>
      <c r="H36" s="39"/>
      <c r="I36" s="156">
        <v>0.14999999999999999</v>
      </c>
      <c r="J36" s="155">
        <f>0</f>
        <v>0</v>
      </c>
      <c r="K36" s="39"/>
      <c r="L36" s="138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5" t="s">
        <v>47</v>
      </c>
      <c r="F37" s="155">
        <f>ROUND((SUM(BI81:BI114)),  2)</f>
        <v>0</v>
      </c>
      <c r="G37" s="39"/>
      <c r="H37" s="39"/>
      <c r="I37" s="156">
        <v>0</v>
      </c>
      <c r="J37" s="155">
        <f>0</f>
        <v>0</v>
      </c>
      <c r="K37" s="39"/>
      <c r="L37" s="138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137"/>
      <c r="J38" s="39"/>
      <c r="K38" s="39"/>
      <c r="L38" s="13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48</v>
      </c>
      <c r="E39" s="159"/>
      <c r="F39" s="159"/>
      <c r="G39" s="160" t="s">
        <v>49</v>
      </c>
      <c r="H39" s="161" t="s">
        <v>50</v>
      </c>
      <c r="I39" s="162"/>
      <c r="J39" s="163">
        <f>SUM(J30:J37)</f>
        <v>0</v>
      </c>
      <c r="K39" s="164"/>
      <c r="L39" s="138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65"/>
      <c r="C40" s="166"/>
      <c r="D40" s="166"/>
      <c r="E40" s="166"/>
      <c r="F40" s="166"/>
      <c r="G40" s="166"/>
      <c r="H40" s="166"/>
      <c r="I40" s="167"/>
      <c r="J40" s="166"/>
      <c r="K40" s="166"/>
      <c r="L40" s="1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8"/>
      <c r="C44" s="169"/>
      <c r="D44" s="169"/>
      <c r="E44" s="169"/>
      <c r="F44" s="169"/>
      <c r="G44" s="169"/>
      <c r="H44" s="169"/>
      <c r="I44" s="170"/>
      <c r="J44" s="169"/>
      <c r="K44" s="169"/>
      <c r="L44" s="13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92</v>
      </c>
      <c r="D45" s="41"/>
      <c r="E45" s="41"/>
      <c r="F45" s="41"/>
      <c r="G45" s="41"/>
      <c r="H45" s="41"/>
      <c r="I45" s="137"/>
      <c r="J45" s="41"/>
      <c r="K45" s="41"/>
      <c r="L45" s="138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137"/>
      <c r="J46" s="41"/>
      <c r="K46" s="41"/>
      <c r="L46" s="138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137"/>
      <c r="J47" s="41"/>
      <c r="K47" s="41"/>
      <c r="L47" s="13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71" t="str">
        <f>E7</f>
        <v>(NEUZ) - Obnova místní komunikace 13c, Malý Beranov 36, 58603</v>
      </c>
      <c r="F48" s="33"/>
      <c r="G48" s="33"/>
      <c r="H48" s="33"/>
      <c r="I48" s="137"/>
      <c r="J48" s="41"/>
      <c r="K48" s="41"/>
      <c r="L48" s="138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90</v>
      </c>
      <c r="D49" s="41"/>
      <c r="E49" s="41"/>
      <c r="F49" s="41"/>
      <c r="G49" s="41"/>
      <c r="H49" s="41"/>
      <c r="I49" s="137"/>
      <c r="J49" s="41"/>
      <c r="K49" s="41"/>
      <c r="L49" s="138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01 - místní komunikace M01</v>
      </c>
      <c r="F50" s="41"/>
      <c r="G50" s="41"/>
      <c r="H50" s="41"/>
      <c r="I50" s="137"/>
      <c r="J50" s="41"/>
      <c r="K50" s="41"/>
      <c r="L50" s="138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137"/>
      <c r="J51" s="41"/>
      <c r="K51" s="41"/>
      <c r="L51" s="138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Malý Beranov</v>
      </c>
      <c r="G52" s="41"/>
      <c r="H52" s="41"/>
      <c r="I52" s="141" t="s">
        <v>23</v>
      </c>
      <c r="J52" s="73" t="str">
        <f>IF(J12="","",J12)</f>
        <v>7. 12. 2020</v>
      </c>
      <c r="K52" s="41"/>
      <c r="L52" s="138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137"/>
      <c r="J53" s="41"/>
      <c r="K53" s="41"/>
      <c r="L53" s="138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40.05" customHeight="1">
      <c r="A54" s="39"/>
      <c r="B54" s="40"/>
      <c r="C54" s="33" t="s">
        <v>25</v>
      </c>
      <c r="D54" s="41"/>
      <c r="E54" s="41"/>
      <c r="F54" s="28" t="str">
        <f>E15</f>
        <v>Obec Malý Beranov, Malý Beranov 36, 58603</v>
      </c>
      <c r="G54" s="41"/>
      <c r="H54" s="41"/>
      <c r="I54" s="141" t="s">
        <v>31</v>
      </c>
      <c r="J54" s="37" t="str">
        <f>E21</f>
        <v>Ing.Josef Slabý, Arnolec 30, Jamné 58827</v>
      </c>
      <c r="K54" s="41"/>
      <c r="L54" s="138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141" t="s">
        <v>34</v>
      </c>
      <c r="J55" s="37" t="str">
        <f>E24</f>
        <v>Fr.Neuwirth</v>
      </c>
      <c r="K55" s="41"/>
      <c r="L55" s="138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137"/>
      <c r="J56" s="41"/>
      <c r="K56" s="41"/>
      <c r="L56" s="138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72" t="s">
        <v>93</v>
      </c>
      <c r="D57" s="173"/>
      <c r="E57" s="173"/>
      <c r="F57" s="173"/>
      <c r="G57" s="173"/>
      <c r="H57" s="173"/>
      <c r="I57" s="174"/>
      <c r="J57" s="175" t="s">
        <v>94</v>
      </c>
      <c r="K57" s="173"/>
      <c r="L57" s="138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137"/>
      <c r="J58" s="41"/>
      <c r="K58" s="41"/>
      <c r="L58" s="138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76" t="s">
        <v>70</v>
      </c>
      <c r="D59" s="41"/>
      <c r="E59" s="41"/>
      <c r="F59" s="41"/>
      <c r="G59" s="41"/>
      <c r="H59" s="41"/>
      <c r="I59" s="137"/>
      <c r="J59" s="103">
        <f>J81</f>
        <v>0</v>
      </c>
      <c r="K59" s="41"/>
      <c r="L59" s="138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95</v>
      </c>
    </row>
    <row r="60" s="9" customFormat="1" ht="24.96" customHeight="1">
      <c r="A60" s="9"/>
      <c r="B60" s="177"/>
      <c r="C60" s="178"/>
      <c r="D60" s="179" t="s">
        <v>96</v>
      </c>
      <c r="E60" s="180"/>
      <c r="F60" s="180"/>
      <c r="G60" s="180"/>
      <c r="H60" s="180"/>
      <c r="I60" s="181"/>
      <c r="J60" s="182">
        <f>J82</f>
        <v>0</v>
      </c>
      <c r="K60" s="178"/>
      <c r="L60" s="18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4"/>
      <c r="C61" s="185"/>
      <c r="D61" s="186" t="s">
        <v>97</v>
      </c>
      <c r="E61" s="187"/>
      <c r="F61" s="187"/>
      <c r="G61" s="187"/>
      <c r="H61" s="187"/>
      <c r="I61" s="188"/>
      <c r="J61" s="189">
        <f>J83</f>
        <v>0</v>
      </c>
      <c r="K61" s="185"/>
      <c r="L61" s="19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137"/>
      <c r="J62" s="41"/>
      <c r="K62" s="41"/>
      <c r="L62" s="138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167"/>
      <c r="J63" s="61"/>
      <c r="K63" s="61"/>
      <c r="L63" s="138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170"/>
      <c r="J67" s="63"/>
      <c r="K67" s="63"/>
      <c r="L67" s="138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98</v>
      </c>
      <c r="D68" s="41"/>
      <c r="E68" s="41"/>
      <c r="F68" s="41"/>
      <c r="G68" s="41"/>
      <c r="H68" s="41"/>
      <c r="I68" s="137"/>
      <c r="J68" s="41"/>
      <c r="K68" s="41"/>
      <c r="L68" s="138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137"/>
      <c r="J69" s="41"/>
      <c r="K69" s="41"/>
      <c r="L69" s="138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137"/>
      <c r="J70" s="41"/>
      <c r="K70" s="41"/>
      <c r="L70" s="138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6.5" customHeight="1">
      <c r="A71" s="39"/>
      <c r="B71" s="40"/>
      <c r="C71" s="41"/>
      <c r="D71" s="41"/>
      <c r="E71" s="171" t="str">
        <f>E7</f>
        <v>(NEUZ) - Obnova místní komunikace 13c, Malý Beranov 36, 58603</v>
      </c>
      <c r="F71" s="33"/>
      <c r="G71" s="33"/>
      <c r="H71" s="33"/>
      <c r="I71" s="137"/>
      <c r="J71" s="41"/>
      <c r="K71" s="41"/>
      <c r="L71" s="138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90</v>
      </c>
      <c r="D72" s="41"/>
      <c r="E72" s="41"/>
      <c r="F72" s="41"/>
      <c r="G72" s="41"/>
      <c r="H72" s="41"/>
      <c r="I72" s="137"/>
      <c r="J72" s="41"/>
      <c r="K72" s="41"/>
      <c r="L72" s="138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70" t="str">
        <f>E9</f>
        <v>01 - místní komunikace M01</v>
      </c>
      <c r="F73" s="41"/>
      <c r="G73" s="41"/>
      <c r="H73" s="41"/>
      <c r="I73" s="137"/>
      <c r="J73" s="41"/>
      <c r="K73" s="41"/>
      <c r="L73" s="138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137"/>
      <c r="J74" s="41"/>
      <c r="K74" s="41"/>
      <c r="L74" s="138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>Malý Beranov</v>
      </c>
      <c r="G75" s="41"/>
      <c r="H75" s="41"/>
      <c r="I75" s="141" t="s">
        <v>23</v>
      </c>
      <c r="J75" s="73" t="str">
        <f>IF(J12="","",J12)</f>
        <v>7. 12. 2020</v>
      </c>
      <c r="K75" s="41"/>
      <c r="L75" s="138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137"/>
      <c r="J76" s="41"/>
      <c r="K76" s="41"/>
      <c r="L76" s="138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40.05" customHeight="1">
      <c r="A77" s="39"/>
      <c r="B77" s="40"/>
      <c r="C77" s="33" t="s">
        <v>25</v>
      </c>
      <c r="D77" s="41"/>
      <c r="E77" s="41"/>
      <c r="F77" s="28" t="str">
        <f>E15</f>
        <v>Obec Malý Beranov, Malý Beranov 36, 58603</v>
      </c>
      <c r="G77" s="41"/>
      <c r="H77" s="41"/>
      <c r="I77" s="141" t="s">
        <v>31</v>
      </c>
      <c r="J77" s="37" t="str">
        <f>E21</f>
        <v>Ing.Josef Slabý, Arnolec 30, Jamné 58827</v>
      </c>
      <c r="K77" s="41"/>
      <c r="L77" s="138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15" customHeight="1">
      <c r="A78" s="39"/>
      <c r="B78" s="40"/>
      <c r="C78" s="33" t="s">
        <v>29</v>
      </c>
      <c r="D78" s="41"/>
      <c r="E78" s="41"/>
      <c r="F78" s="28" t="str">
        <f>IF(E18="","",E18)</f>
        <v>Vyplň údaj</v>
      </c>
      <c r="G78" s="41"/>
      <c r="H78" s="41"/>
      <c r="I78" s="141" t="s">
        <v>34</v>
      </c>
      <c r="J78" s="37" t="str">
        <f>E24</f>
        <v>Fr.Neuwirth</v>
      </c>
      <c r="K78" s="41"/>
      <c r="L78" s="138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137"/>
      <c r="J79" s="41"/>
      <c r="K79" s="41"/>
      <c r="L79" s="138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91"/>
      <c r="B80" s="192"/>
      <c r="C80" s="193" t="s">
        <v>99</v>
      </c>
      <c r="D80" s="194" t="s">
        <v>57</v>
      </c>
      <c r="E80" s="194" t="s">
        <v>53</v>
      </c>
      <c r="F80" s="194" t="s">
        <v>54</v>
      </c>
      <c r="G80" s="194" t="s">
        <v>100</v>
      </c>
      <c r="H80" s="194" t="s">
        <v>101</v>
      </c>
      <c r="I80" s="195" t="s">
        <v>102</v>
      </c>
      <c r="J80" s="194" t="s">
        <v>94</v>
      </c>
      <c r="K80" s="196" t="s">
        <v>103</v>
      </c>
      <c r="L80" s="197"/>
      <c r="M80" s="93" t="s">
        <v>19</v>
      </c>
      <c r="N80" s="94" t="s">
        <v>42</v>
      </c>
      <c r="O80" s="94" t="s">
        <v>104</v>
      </c>
      <c r="P80" s="94" t="s">
        <v>105</v>
      </c>
      <c r="Q80" s="94" t="s">
        <v>106</v>
      </c>
      <c r="R80" s="94" t="s">
        <v>107</v>
      </c>
      <c r="S80" s="94" t="s">
        <v>108</v>
      </c>
      <c r="T80" s="95" t="s">
        <v>109</v>
      </c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</row>
    <row r="81" s="2" customFormat="1" ht="22.8" customHeight="1">
      <c r="A81" s="39"/>
      <c r="B81" s="40"/>
      <c r="C81" s="100" t="s">
        <v>110</v>
      </c>
      <c r="D81" s="41"/>
      <c r="E81" s="41"/>
      <c r="F81" s="41"/>
      <c r="G81" s="41"/>
      <c r="H81" s="41"/>
      <c r="I81" s="137"/>
      <c r="J81" s="198">
        <f>BK81</f>
        <v>0</v>
      </c>
      <c r="K81" s="41"/>
      <c r="L81" s="45"/>
      <c r="M81" s="96"/>
      <c r="N81" s="199"/>
      <c r="O81" s="97"/>
      <c r="P81" s="200">
        <f>P82</f>
        <v>0</v>
      </c>
      <c r="Q81" s="97"/>
      <c r="R81" s="200">
        <f>R82</f>
        <v>10.225545</v>
      </c>
      <c r="S81" s="97"/>
      <c r="T81" s="201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71</v>
      </c>
      <c r="AU81" s="18" t="s">
        <v>95</v>
      </c>
      <c r="BK81" s="202">
        <f>BK82</f>
        <v>0</v>
      </c>
    </row>
    <row r="82" s="12" customFormat="1" ht="25.92" customHeight="1">
      <c r="A82" s="12"/>
      <c r="B82" s="203"/>
      <c r="C82" s="204"/>
      <c r="D82" s="205" t="s">
        <v>71</v>
      </c>
      <c r="E82" s="206" t="s">
        <v>111</v>
      </c>
      <c r="F82" s="206" t="s">
        <v>112</v>
      </c>
      <c r="G82" s="204"/>
      <c r="H82" s="204"/>
      <c r="I82" s="207"/>
      <c r="J82" s="208">
        <f>BK82</f>
        <v>0</v>
      </c>
      <c r="K82" s="204"/>
      <c r="L82" s="209"/>
      <c r="M82" s="210"/>
      <c r="N82" s="211"/>
      <c r="O82" s="211"/>
      <c r="P82" s="212">
        <f>P83</f>
        <v>0</v>
      </c>
      <c r="Q82" s="211"/>
      <c r="R82" s="212">
        <f>R83</f>
        <v>10.225545</v>
      </c>
      <c r="S82" s="211"/>
      <c r="T82" s="213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14" t="s">
        <v>80</v>
      </c>
      <c r="AT82" s="215" t="s">
        <v>71</v>
      </c>
      <c r="AU82" s="215" t="s">
        <v>72</v>
      </c>
      <c r="AY82" s="214" t="s">
        <v>113</v>
      </c>
      <c r="BK82" s="216">
        <f>BK83</f>
        <v>0</v>
      </c>
    </row>
    <row r="83" s="12" customFormat="1" ht="22.8" customHeight="1">
      <c r="A83" s="12"/>
      <c r="B83" s="203"/>
      <c r="C83" s="204"/>
      <c r="D83" s="205" t="s">
        <v>71</v>
      </c>
      <c r="E83" s="217" t="s">
        <v>114</v>
      </c>
      <c r="F83" s="217" t="s">
        <v>115</v>
      </c>
      <c r="G83" s="204"/>
      <c r="H83" s="204"/>
      <c r="I83" s="207"/>
      <c r="J83" s="218">
        <f>BK83</f>
        <v>0</v>
      </c>
      <c r="K83" s="204"/>
      <c r="L83" s="209"/>
      <c r="M83" s="210"/>
      <c r="N83" s="211"/>
      <c r="O83" s="211"/>
      <c r="P83" s="212">
        <f>SUM(P84:P114)</f>
        <v>0</v>
      </c>
      <c r="Q83" s="211"/>
      <c r="R83" s="212">
        <f>SUM(R84:R114)</f>
        <v>10.225545</v>
      </c>
      <c r="S83" s="211"/>
      <c r="T83" s="213">
        <f>SUM(T84:T114)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14" t="s">
        <v>80</v>
      </c>
      <c r="AT83" s="215" t="s">
        <v>71</v>
      </c>
      <c r="AU83" s="215" t="s">
        <v>80</v>
      </c>
      <c r="AY83" s="214" t="s">
        <v>113</v>
      </c>
      <c r="BK83" s="216">
        <f>SUM(BK84:BK114)</f>
        <v>0</v>
      </c>
    </row>
    <row r="84" s="2" customFormat="1" ht="21.75" customHeight="1">
      <c r="A84" s="39"/>
      <c r="B84" s="40"/>
      <c r="C84" s="219" t="s">
        <v>80</v>
      </c>
      <c r="D84" s="219" t="s">
        <v>116</v>
      </c>
      <c r="E84" s="220" t="s">
        <v>117</v>
      </c>
      <c r="F84" s="221" t="s">
        <v>118</v>
      </c>
      <c r="G84" s="222" t="s">
        <v>119</v>
      </c>
      <c r="H84" s="223">
        <v>309.01799999999997</v>
      </c>
      <c r="I84" s="224"/>
      <c r="J84" s="225">
        <f>ROUND(I84*H84,2)</f>
        <v>0</v>
      </c>
      <c r="K84" s="221" t="s">
        <v>120</v>
      </c>
      <c r="L84" s="45"/>
      <c r="M84" s="226" t="s">
        <v>19</v>
      </c>
      <c r="N84" s="227" t="s">
        <v>43</v>
      </c>
      <c r="O84" s="85"/>
      <c r="P84" s="228">
        <f>O84*H84</f>
        <v>0</v>
      </c>
      <c r="Q84" s="228">
        <v>0</v>
      </c>
      <c r="R84" s="228">
        <f>Q84*H84</f>
        <v>0</v>
      </c>
      <c r="S84" s="228">
        <v>0</v>
      </c>
      <c r="T84" s="229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30" t="s">
        <v>121</v>
      </c>
      <c r="AT84" s="230" t="s">
        <v>116</v>
      </c>
      <c r="AU84" s="230" t="s">
        <v>82</v>
      </c>
      <c r="AY84" s="18" t="s">
        <v>113</v>
      </c>
      <c r="BE84" s="231">
        <f>IF(N84="základní",J84,0)</f>
        <v>0</v>
      </c>
      <c r="BF84" s="231">
        <f>IF(N84="snížená",J84,0)</f>
        <v>0</v>
      </c>
      <c r="BG84" s="231">
        <f>IF(N84="zákl. přenesená",J84,0)</f>
        <v>0</v>
      </c>
      <c r="BH84" s="231">
        <f>IF(N84="sníž. přenesená",J84,0)</f>
        <v>0</v>
      </c>
      <c r="BI84" s="231">
        <f>IF(N84="nulová",J84,0)</f>
        <v>0</v>
      </c>
      <c r="BJ84" s="18" t="s">
        <v>80</v>
      </c>
      <c r="BK84" s="231">
        <f>ROUND(I84*H84,2)</f>
        <v>0</v>
      </c>
      <c r="BL84" s="18" t="s">
        <v>121</v>
      </c>
      <c r="BM84" s="230" t="s">
        <v>122</v>
      </c>
    </row>
    <row r="85" s="13" customFormat="1">
      <c r="A85" s="13"/>
      <c r="B85" s="232"/>
      <c r="C85" s="233"/>
      <c r="D85" s="234" t="s">
        <v>123</v>
      </c>
      <c r="E85" s="235" t="s">
        <v>19</v>
      </c>
      <c r="F85" s="236" t="s">
        <v>124</v>
      </c>
      <c r="G85" s="233"/>
      <c r="H85" s="235" t="s">
        <v>19</v>
      </c>
      <c r="I85" s="237"/>
      <c r="J85" s="233"/>
      <c r="K85" s="233"/>
      <c r="L85" s="238"/>
      <c r="M85" s="239"/>
      <c r="N85" s="240"/>
      <c r="O85" s="240"/>
      <c r="P85" s="240"/>
      <c r="Q85" s="240"/>
      <c r="R85" s="240"/>
      <c r="S85" s="240"/>
      <c r="T85" s="241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T85" s="242" t="s">
        <v>123</v>
      </c>
      <c r="AU85" s="242" t="s">
        <v>82</v>
      </c>
      <c r="AV85" s="13" t="s">
        <v>80</v>
      </c>
      <c r="AW85" s="13" t="s">
        <v>33</v>
      </c>
      <c r="AX85" s="13" t="s">
        <v>72</v>
      </c>
      <c r="AY85" s="242" t="s">
        <v>113</v>
      </c>
    </row>
    <row r="86" s="14" customFormat="1">
      <c r="A86" s="14"/>
      <c r="B86" s="243"/>
      <c r="C86" s="244"/>
      <c r="D86" s="234" t="s">
        <v>123</v>
      </c>
      <c r="E86" s="245" t="s">
        <v>19</v>
      </c>
      <c r="F86" s="246" t="s">
        <v>125</v>
      </c>
      <c r="G86" s="244"/>
      <c r="H86" s="247">
        <v>121.39</v>
      </c>
      <c r="I86" s="248"/>
      <c r="J86" s="244"/>
      <c r="K86" s="244"/>
      <c r="L86" s="249"/>
      <c r="M86" s="250"/>
      <c r="N86" s="251"/>
      <c r="O86" s="251"/>
      <c r="P86" s="251"/>
      <c r="Q86" s="251"/>
      <c r="R86" s="251"/>
      <c r="S86" s="251"/>
      <c r="T86" s="252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T86" s="253" t="s">
        <v>123</v>
      </c>
      <c r="AU86" s="253" t="s">
        <v>82</v>
      </c>
      <c r="AV86" s="14" t="s">
        <v>82</v>
      </c>
      <c r="AW86" s="14" t="s">
        <v>33</v>
      </c>
      <c r="AX86" s="14" t="s">
        <v>72</v>
      </c>
      <c r="AY86" s="253" t="s">
        <v>113</v>
      </c>
    </row>
    <row r="87" s="14" customFormat="1">
      <c r="A87" s="14"/>
      <c r="B87" s="243"/>
      <c r="C87" s="244"/>
      <c r="D87" s="234" t="s">
        <v>123</v>
      </c>
      <c r="E87" s="245" t="s">
        <v>19</v>
      </c>
      <c r="F87" s="246" t="s">
        <v>126</v>
      </c>
      <c r="G87" s="244"/>
      <c r="H87" s="247">
        <v>47.530000000000001</v>
      </c>
      <c r="I87" s="248"/>
      <c r="J87" s="244"/>
      <c r="K87" s="244"/>
      <c r="L87" s="249"/>
      <c r="M87" s="250"/>
      <c r="N87" s="251"/>
      <c r="O87" s="251"/>
      <c r="P87" s="251"/>
      <c r="Q87" s="251"/>
      <c r="R87" s="251"/>
      <c r="S87" s="251"/>
      <c r="T87" s="252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T87" s="253" t="s">
        <v>123</v>
      </c>
      <c r="AU87" s="253" t="s">
        <v>82</v>
      </c>
      <c r="AV87" s="14" t="s">
        <v>82</v>
      </c>
      <c r="AW87" s="14" t="s">
        <v>33</v>
      </c>
      <c r="AX87" s="14" t="s">
        <v>72</v>
      </c>
      <c r="AY87" s="253" t="s">
        <v>113</v>
      </c>
    </row>
    <row r="88" s="14" customFormat="1">
      <c r="A88" s="14"/>
      <c r="B88" s="243"/>
      <c r="C88" s="244"/>
      <c r="D88" s="234" t="s">
        <v>123</v>
      </c>
      <c r="E88" s="245" t="s">
        <v>19</v>
      </c>
      <c r="F88" s="246" t="s">
        <v>127</v>
      </c>
      <c r="G88" s="244"/>
      <c r="H88" s="247">
        <v>53.875</v>
      </c>
      <c r="I88" s="248"/>
      <c r="J88" s="244"/>
      <c r="K88" s="244"/>
      <c r="L88" s="249"/>
      <c r="M88" s="250"/>
      <c r="N88" s="251"/>
      <c r="O88" s="251"/>
      <c r="P88" s="251"/>
      <c r="Q88" s="251"/>
      <c r="R88" s="251"/>
      <c r="S88" s="251"/>
      <c r="T88" s="252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T88" s="253" t="s">
        <v>123</v>
      </c>
      <c r="AU88" s="253" t="s">
        <v>82</v>
      </c>
      <c r="AV88" s="14" t="s">
        <v>82</v>
      </c>
      <c r="AW88" s="14" t="s">
        <v>33</v>
      </c>
      <c r="AX88" s="14" t="s">
        <v>72</v>
      </c>
      <c r="AY88" s="253" t="s">
        <v>113</v>
      </c>
    </row>
    <row r="89" s="14" customFormat="1">
      <c r="A89" s="14"/>
      <c r="B89" s="243"/>
      <c r="C89" s="244"/>
      <c r="D89" s="234" t="s">
        <v>123</v>
      </c>
      <c r="E89" s="245" t="s">
        <v>19</v>
      </c>
      <c r="F89" s="246" t="s">
        <v>128</v>
      </c>
      <c r="G89" s="244"/>
      <c r="H89" s="247">
        <v>22.763000000000002</v>
      </c>
      <c r="I89" s="248"/>
      <c r="J89" s="244"/>
      <c r="K89" s="244"/>
      <c r="L89" s="249"/>
      <c r="M89" s="250"/>
      <c r="N89" s="251"/>
      <c r="O89" s="251"/>
      <c r="P89" s="251"/>
      <c r="Q89" s="251"/>
      <c r="R89" s="251"/>
      <c r="S89" s="251"/>
      <c r="T89" s="252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T89" s="253" t="s">
        <v>123</v>
      </c>
      <c r="AU89" s="253" t="s">
        <v>82</v>
      </c>
      <c r="AV89" s="14" t="s">
        <v>82</v>
      </c>
      <c r="AW89" s="14" t="s">
        <v>33</v>
      </c>
      <c r="AX89" s="14" t="s">
        <v>72</v>
      </c>
      <c r="AY89" s="253" t="s">
        <v>113</v>
      </c>
    </row>
    <row r="90" s="14" customFormat="1">
      <c r="A90" s="14"/>
      <c r="B90" s="243"/>
      <c r="C90" s="244"/>
      <c r="D90" s="234" t="s">
        <v>123</v>
      </c>
      <c r="E90" s="245" t="s">
        <v>19</v>
      </c>
      <c r="F90" s="246" t="s">
        <v>129</v>
      </c>
      <c r="G90" s="244"/>
      <c r="H90" s="247">
        <v>52.359999999999999</v>
      </c>
      <c r="I90" s="248"/>
      <c r="J90" s="244"/>
      <c r="K90" s="244"/>
      <c r="L90" s="249"/>
      <c r="M90" s="250"/>
      <c r="N90" s="251"/>
      <c r="O90" s="251"/>
      <c r="P90" s="251"/>
      <c r="Q90" s="251"/>
      <c r="R90" s="251"/>
      <c r="S90" s="251"/>
      <c r="T90" s="252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53" t="s">
        <v>123</v>
      </c>
      <c r="AU90" s="253" t="s">
        <v>82</v>
      </c>
      <c r="AV90" s="14" t="s">
        <v>82</v>
      </c>
      <c r="AW90" s="14" t="s">
        <v>33</v>
      </c>
      <c r="AX90" s="14" t="s">
        <v>72</v>
      </c>
      <c r="AY90" s="253" t="s">
        <v>113</v>
      </c>
    </row>
    <row r="91" s="14" customFormat="1">
      <c r="A91" s="14"/>
      <c r="B91" s="243"/>
      <c r="C91" s="244"/>
      <c r="D91" s="234" t="s">
        <v>123</v>
      </c>
      <c r="E91" s="245" t="s">
        <v>19</v>
      </c>
      <c r="F91" s="246" t="s">
        <v>130</v>
      </c>
      <c r="G91" s="244"/>
      <c r="H91" s="247">
        <v>11.1</v>
      </c>
      <c r="I91" s="248"/>
      <c r="J91" s="244"/>
      <c r="K91" s="244"/>
      <c r="L91" s="249"/>
      <c r="M91" s="250"/>
      <c r="N91" s="251"/>
      <c r="O91" s="251"/>
      <c r="P91" s="251"/>
      <c r="Q91" s="251"/>
      <c r="R91" s="251"/>
      <c r="S91" s="251"/>
      <c r="T91" s="252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53" t="s">
        <v>123</v>
      </c>
      <c r="AU91" s="253" t="s">
        <v>82</v>
      </c>
      <c r="AV91" s="14" t="s">
        <v>82</v>
      </c>
      <c r="AW91" s="14" t="s">
        <v>33</v>
      </c>
      <c r="AX91" s="14" t="s">
        <v>72</v>
      </c>
      <c r="AY91" s="253" t="s">
        <v>113</v>
      </c>
    </row>
    <row r="92" s="15" customFormat="1">
      <c r="A92" s="15"/>
      <c r="B92" s="254"/>
      <c r="C92" s="255"/>
      <c r="D92" s="234" t="s">
        <v>123</v>
      </c>
      <c r="E92" s="256" t="s">
        <v>19</v>
      </c>
      <c r="F92" s="257" t="s">
        <v>131</v>
      </c>
      <c r="G92" s="255"/>
      <c r="H92" s="258">
        <v>309.01799999999997</v>
      </c>
      <c r="I92" s="259"/>
      <c r="J92" s="255"/>
      <c r="K92" s="255"/>
      <c r="L92" s="260"/>
      <c r="M92" s="261"/>
      <c r="N92" s="262"/>
      <c r="O92" s="262"/>
      <c r="P92" s="262"/>
      <c r="Q92" s="262"/>
      <c r="R92" s="262"/>
      <c r="S92" s="262"/>
      <c r="T92" s="263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T92" s="264" t="s">
        <v>123</v>
      </c>
      <c r="AU92" s="264" t="s">
        <v>82</v>
      </c>
      <c r="AV92" s="15" t="s">
        <v>132</v>
      </c>
      <c r="AW92" s="15" t="s">
        <v>33</v>
      </c>
      <c r="AX92" s="15" t="s">
        <v>80</v>
      </c>
      <c r="AY92" s="264" t="s">
        <v>113</v>
      </c>
    </row>
    <row r="93" s="2" customFormat="1" ht="21.75" customHeight="1">
      <c r="A93" s="39"/>
      <c r="B93" s="40"/>
      <c r="C93" s="219" t="s">
        <v>82</v>
      </c>
      <c r="D93" s="219" t="s">
        <v>116</v>
      </c>
      <c r="E93" s="220" t="s">
        <v>133</v>
      </c>
      <c r="F93" s="221" t="s">
        <v>134</v>
      </c>
      <c r="G93" s="222" t="s">
        <v>119</v>
      </c>
      <c r="H93" s="223">
        <v>309.01799999999997</v>
      </c>
      <c r="I93" s="224"/>
      <c r="J93" s="225">
        <f>ROUND(I93*H93,2)</f>
        <v>0</v>
      </c>
      <c r="K93" s="221" t="s">
        <v>120</v>
      </c>
      <c r="L93" s="45"/>
      <c r="M93" s="226" t="s">
        <v>19</v>
      </c>
      <c r="N93" s="227" t="s">
        <v>43</v>
      </c>
      <c r="O93" s="85"/>
      <c r="P93" s="228">
        <f>O93*H93</f>
        <v>0</v>
      </c>
      <c r="Q93" s="228">
        <v>0</v>
      </c>
      <c r="R93" s="228">
        <f>Q93*H93</f>
        <v>0</v>
      </c>
      <c r="S93" s="228">
        <v>0</v>
      </c>
      <c r="T93" s="229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30" t="s">
        <v>121</v>
      </c>
      <c r="AT93" s="230" t="s">
        <v>116</v>
      </c>
      <c r="AU93" s="230" t="s">
        <v>82</v>
      </c>
      <c r="AY93" s="18" t="s">
        <v>113</v>
      </c>
      <c r="BE93" s="231">
        <f>IF(N93="základní",J93,0)</f>
        <v>0</v>
      </c>
      <c r="BF93" s="231">
        <f>IF(N93="snížená",J93,0)</f>
        <v>0</v>
      </c>
      <c r="BG93" s="231">
        <f>IF(N93="zákl. přenesená",J93,0)</f>
        <v>0</v>
      </c>
      <c r="BH93" s="231">
        <f>IF(N93="sníž. přenesená",J93,0)</f>
        <v>0</v>
      </c>
      <c r="BI93" s="231">
        <f>IF(N93="nulová",J93,0)</f>
        <v>0</v>
      </c>
      <c r="BJ93" s="18" t="s">
        <v>80</v>
      </c>
      <c r="BK93" s="231">
        <f>ROUND(I93*H93,2)</f>
        <v>0</v>
      </c>
      <c r="BL93" s="18" t="s">
        <v>121</v>
      </c>
      <c r="BM93" s="230" t="s">
        <v>135</v>
      </c>
    </row>
    <row r="94" s="13" customFormat="1">
      <c r="A94" s="13"/>
      <c r="B94" s="232"/>
      <c r="C94" s="233"/>
      <c r="D94" s="234" t="s">
        <v>123</v>
      </c>
      <c r="E94" s="235" t="s">
        <v>19</v>
      </c>
      <c r="F94" s="236" t="s">
        <v>124</v>
      </c>
      <c r="G94" s="233"/>
      <c r="H94" s="235" t="s">
        <v>19</v>
      </c>
      <c r="I94" s="237"/>
      <c r="J94" s="233"/>
      <c r="K94" s="233"/>
      <c r="L94" s="238"/>
      <c r="M94" s="239"/>
      <c r="N94" s="240"/>
      <c r="O94" s="240"/>
      <c r="P94" s="240"/>
      <c r="Q94" s="240"/>
      <c r="R94" s="240"/>
      <c r="S94" s="240"/>
      <c r="T94" s="241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2" t="s">
        <v>123</v>
      </c>
      <c r="AU94" s="242" t="s">
        <v>82</v>
      </c>
      <c r="AV94" s="13" t="s">
        <v>80</v>
      </c>
      <c r="AW94" s="13" t="s">
        <v>33</v>
      </c>
      <c r="AX94" s="13" t="s">
        <v>72</v>
      </c>
      <c r="AY94" s="242" t="s">
        <v>113</v>
      </c>
    </row>
    <row r="95" s="14" customFormat="1">
      <c r="A95" s="14"/>
      <c r="B95" s="243"/>
      <c r="C95" s="244"/>
      <c r="D95" s="234" t="s">
        <v>123</v>
      </c>
      <c r="E95" s="245" t="s">
        <v>19</v>
      </c>
      <c r="F95" s="246" t="s">
        <v>125</v>
      </c>
      <c r="G95" s="244"/>
      <c r="H95" s="247">
        <v>121.39</v>
      </c>
      <c r="I95" s="248"/>
      <c r="J95" s="244"/>
      <c r="K95" s="244"/>
      <c r="L95" s="249"/>
      <c r="M95" s="250"/>
      <c r="N95" s="251"/>
      <c r="O95" s="251"/>
      <c r="P95" s="251"/>
      <c r="Q95" s="251"/>
      <c r="R95" s="251"/>
      <c r="S95" s="251"/>
      <c r="T95" s="252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53" t="s">
        <v>123</v>
      </c>
      <c r="AU95" s="253" t="s">
        <v>82</v>
      </c>
      <c r="AV95" s="14" t="s">
        <v>82</v>
      </c>
      <c r="AW95" s="14" t="s">
        <v>33</v>
      </c>
      <c r="AX95" s="14" t="s">
        <v>72</v>
      </c>
      <c r="AY95" s="253" t="s">
        <v>113</v>
      </c>
    </row>
    <row r="96" s="14" customFormat="1">
      <c r="A96" s="14"/>
      <c r="B96" s="243"/>
      <c r="C96" s="244"/>
      <c r="D96" s="234" t="s">
        <v>123</v>
      </c>
      <c r="E96" s="245" t="s">
        <v>19</v>
      </c>
      <c r="F96" s="246" t="s">
        <v>126</v>
      </c>
      <c r="G96" s="244"/>
      <c r="H96" s="247">
        <v>47.530000000000001</v>
      </c>
      <c r="I96" s="248"/>
      <c r="J96" s="244"/>
      <c r="K96" s="244"/>
      <c r="L96" s="249"/>
      <c r="M96" s="250"/>
      <c r="N96" s="251"/>
      <c r="O96" s="251"/>
      <c r="P96" s="251"/>
      <c r="Q96" s="251"/>
      <c r="R96" s="251"/>
      <c r="S96" s="251"/>
      <c r="T96" s="252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53" t="s">
        <v>123</v>
      </c>
      <c r="AU96" s="253" t="s">
        <v>82</v>
      </c>
      <c r="AV96" s="14" t="s">
        <v>82</v>
      </c>
      <c r="AW96" s="14" t="s">
        <v>33</v>
      </c>
      <c r="AX96" s="14" t="s">
        <v>72</v>
      </c>
      <c r="AY96" s="253" t="s">
        <v>113</v>
      </c>
    </row>
    <row r="97" s="14" customFormat="1">
      <c r="A97" s="14"/>
      <c r="B97" s="243"/>
      <c r="C97" s="244"/>
      <c r="D97" s="234" t="s">
        <v>123</v>
      </c>
      <c r="E97" s="245" t="s">
        <v>19</v>
      </c>
      <c r="F97" s="246" t="s">
        <v>127</v>
      </c>
      <c r="G97" s="244"/>
      <c r="H97" s="247">
        <v>53.875</v>
      </c>
      <c r="I97" s="248"/>
      <c r="J97" s="244"/>
      <c r="K97" s="244"/>
      <c r="L97" s="249"/>
      <c r="M97" s="250"/>
      <c r="N97" s="251"/>
      <c r="O97" s="251"/>
      <c r="P97" s="251"/>
      <c r="Q97" s="251"/>
      <c r="R97" s="251"/>
      <c r="S97" s="251"/>
      <c r="T97" s="252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53" t="s">
        <v>123</v>
      </c>
      <c r="AU97" s="253" t="s">
        <v>82</v>
      </c>
      <c r="AV97" s="14" t="s">
        <v>82</v>
      </c>
      <c r="AW97" s="14" t="s">
        <v>33</v>
      </c>
      <c r="AX97" s="14" t="s">
        <v>72</v>
      </c>
      <c r="AY97" s="253" t="s">
        <v>113</v>
      </c>
    </row>
    <row r="98" s="14" customFormat="1">
      <c r="A98" s="14"/>
      <c r="B98" s="243"/>
      <c r="C98" s="244"/>
      <c r="D98" s="234" t="s">
        <v>123</v>
      </c>
      <c r="E98" s="245" t="s">
        <v>19</v>
      </c>
      <c r="F98" s="246" t="s">
        <v>128</v>
      </c>
      <c r="G98" s="244"/>
      <c r="H98" s="247">
        <v>22.763000000000002</v>
      </c>
      <c r="I98" s="248"/>
      <c r="J98" s="244"/>
      <c r="K98" s="244"/>
      <c r="L98" s="249"/>
      <c r="M98" s="250"/>
      <c r="N98" s="251"/>
      <c r="O98" s="251"/>
      <c r="P98" s="251"/>
      <c r="Q98" s="251"/>
      <c r="R98" s="251"/>
      <c r="S98" s="251"/>
      <c r="T98" s="252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3" t="s">
        <v>123</v>
      </c>
      <c r="AU98" s="253" t="s">
        <v>82</v>
      </c>
      <c r="AV98" s="14" t="s">
        <v>82</v>
      </c>
      <c r="AW98" s="14" t="s">
        <v>33</v>
      </c>
      <c r="AX98" s="14" t="s">
        <v>72</v>
      </c>
      <c r="AY98" s="253" t="s">
        <v>113</v>
      </c>
    </row>
    <row r="99" s="14" customFormat="1">
      <c r="A99" s="14"/>
      <c r="B99" s="243"/>
      <c r="C99" s="244"/>
      <c r="D99" s="234" t="s">
        <v>123</v>
      </c>
      <c r="E99" s="245" t="s">
        <v>19</v>
      </c>
      <c r="F99" s="246" t="s">
        <v>129</v>
      </c>
      <c r="G99" s="244"/>
      <c r="H99" s="247">
        <v>52.359999999999999</v>
      </c>
      <c r="I99" s="248"/>
      <c r="J99" s="244"/>
      <c r="K99" s="244"/>
      <c r="L99" s="249"/>
      <c r="M99" s="250"/>
      <c r="N99" s="251"/>
      <c r="O99" s="251"/>
      <c r="P99" s="251"/>
      <c r="Q99" s="251"/>
      <c r="R99" s="251"/>
      <c r="S99" s="251"/>
      <c r="T99" s="252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53" t="s">
        <v>123</v>
      </c>
      <c r="AU99" s="253" t="s">
        <v>82</v>
      </c>
      <c r="AV99" s="14" t="s">
        <v>82</v>
      </c>
      <c r="AW99" s="14" t="s">
        <v>33</v>
      </c>
      <c r="AX99" s="14" t="s">
        <v>72</v>
      </c>
      <c r="AY99" s="253" t="s">
        <v>113</v>
      </c>
    </row>
    <row r="100" s="14" customFormat="1">
      <c r="A100" s="14"/>
      <c r="B100" s="243"/>
      <c r="C100" s="244"/>
      <c r="D100" s="234" t="s">
        <v>123</v>
      </c>
      <c r="E100" s="245" t="s">
        <v>19</v>
      </c>
      <c r="F100" s="246" t="s">
        <v>130</v>
      </c>
      <c r="G100" s="244"/>
      <c r="H100" s="247">
        <v>11.1</v>
      </c>
      <c r="I100" s="248"/>
      <c r="J100" s="244"/>
      <c r="K100" s="244"/>
      <c r="L100" s="249"/>
      <c r="M100" s="250"/>
      <c r="N100" s="251"/>
      <c r="O100" s="251"/>
      <c r="P100" s="251"/>
      <c r="Q100" s="251"/>
      <c r="R100" s="251"/>
      <c r="S100" s="251"/>
      <c r="T100" s="252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53" t="s">
        <v>123</v>
      </c>
      <c r="AU100" s="253" t="s">
        <v>82</v>
      </c>
      <c r="AV100" s="14" t="s">
        <v>82</v>
      </c>
      <c r="AW100" s="14" t="s">
        <v>33</v>
      </c>
      <c r="AX100" s="14" t="s">
        <v>72</v>
      </c>
      <c r="AY100" s="253" t="s">
        <v>113</v>
      </c>
    </row>
    <row r="101" s="15" customFormat="1">
      <c r="A101" s="15"/>
      <c r="B101" s="254"/>
      <c r="C101" s="255"/>
      <c r="D101" s="234" t="s">
        <v>123</v>
      </c>
      <c r="E101" s="256" t="s">
        <v>19</v>
      </c>
      <c r="F101" s="257" t="s">
        <v>131</v>
      </c>
      <c r="G101" s="255"/>
      <c r="H101" s="258">
        <v>309.01799999999997</v>
      </c>
      <c r="I101" s="259"/>
      <c r="J101" s="255"/>
      <c r="K101" s="255"/>
      <c r="L101" s="260"/>
      <c r="M101" s="261"/>
      <c r="N101" s="262"/>
      <c r="O101" s="262"/>
      <c r="P101" s="262"/>
      <c r="Q101" s="262"/>
      <c r="R101" s="262"/>
      <c r="S101" s="262"/>
      <c r="T101" s="263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64" t="s">
        <v>123</v>
      </c>
      <c r="AU101" s="264" t="s">
        <v>82</v>
      </c>
      <c r="AV101" s="15" t="s">
        <v>132</v>
      </c>
      <c r="AW101" s="15" t="s">
        <v>33</v>
      </c>
      <c r="AX101" s="15" t="s">
        <v>80</v>
      </c>
      <c r="AY101" s="264" t="s">
        <v>113</v>
      </c>
    </row>
    <row r="102" s="2" customFormat="1" ht="16.5" customHeight="1">
      <c r="A102" s="39"/>
      <c r="B102" s="40"/>
      <c r="C102" s="265" t="s">
        <v>132</v>
      </c>
      <c r="D102" s="265" t="s">
        <v>136</v>
      </c>
      <c r="E102" s="266" t="s">
        <v>137</v>
      </c>
      <c r="F102" s="267" t="s">
        <v>138</v>
      </c>
      <c r="G102" s="268" t="s">
        <v>139</v>
      </c>
      <c r="H102" s="269">
        <v>48.670999999999999</v>
      </c>
      <c r="I102" s="270"/>
      <c r="J102" s="271">
        <f>ROUND(I102*H102,2)</f>
        <v>0</v>
      </c>
      <c r="K102" s="267" t="s">
        <v>120</v>
      </c>
      <c r="L102" s="272"/>
      <c r="M102" s="273" t="s">
        <v>19</v>
      </c>
      <c r="N102" s="274" t="s">
        <v>43</v>
      </c>
      <c r="O102" s="85"/>
      <c r="P102" s="228">
        <f>O102*H102</f>
        <v>0</v>
      </c>
      <c r="Q102" s="228">
        <v>0.20999999999999999</v>
      </c>
      <c r="R102" s="228">
        <f>Q102*H102</f>
        <v>10.22091</v>
      </c>
      <c r="S102" s="228">
        <v>0</v>
      </c>
      <c r="T102" s="229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30" t="s">
        <v>140</v>
      </c>
      <c r="AT102" s="230" t="s">
        <v>136</v>
      </c>
      <c r="AU102" s="230" t="s">
        <v>82</v>
      </c>
      <c r="AY102" s="18" t="s">
        <v>113</v>
      </c>
      <c r="BE102" s="231">
        <f>IF(N102="základní",J102,0)</f>
        <v>0</v>
      </c>
      <c r="BF102" s="231">
        <f>IF(N102="snížená",J102,0)</f>
        <v>0</v>
      </c>
      <c r="BG102" s="231">
        <f>IF(N102="zákl. přenesená",J102,0)</f>
        <v>0</v>
      </c>
      <c r="BH102" s="231">
        <f>IF(N102="sníž. přenesená",J102,0)</f>
        <v>0</v>
      </c>
      <c r="BI102" s="231">
        <f>IF(N102="nulová",J102,0)</f>
        <v>0</v>
      </c>
      <c r="BJ102" s="18" t="s">
        <v>80</v>
      </c>
      <c r="BK102" s="231">
        <f>ROUND(I102*H102,2)</f>
        <v>0</v>
      </c>
      <c r="BL102" s="18" t="s">
        <v>121</v>
      </c>
      <c r="BM102" s="230" t="s">
        <v>141</v>
      </c>
    </row>
    <row r="103" s="14" customFormat="1">
      <c r="A103" s="14"/>
      <c r="B103" s="243"/>
      <c r="C103" s="244"/>
      <c r="D103" s="234" t="s">
        <v>123</v>
      </c>
      <c r="E103" s="244"/>
      <c r="F103" s="246" t="s">
        <v>142</v>
      </c>
      <c r="G103" s="244"/>
      <c r="H103" s="247">
        <v>48.670999999999999</v>
      </c>
      <c r="I103" s="248"/>
      <c r="J103" s="244"/>
      <c r="K103" s="244"/>
      <c r="L103" s="249"/>
      <c r="M103" s="250"/>
      <c r="N103" s="251"/>
      <c r="O103" s="251"/>
      <c r="P103" s="251"/>
      <c r="Q103" s="251"/>
      <c r="R103" s="251"/>
      <c r="S103" s="251"/>
      <c r="T103" s="252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53" t="s">
        <v>123</v>
      </c>
      <c r="AU103" s="253" t="s">
        <v>82</v>
      </c>
      <c r="AV103" s="14" t="s">
        <v>82</v>
      </c>
      <c r="AW103" s="14" t="s">
        <v>4</v>
      </c>
      <c r="AX103" s="14" t="s">
        <v>80</v>
      </c>
      <c r="AY103" s="253" t="s">
        <v>113</v>
      </c>
    </row>
    <row r="104" s="2" customFormat="1" ht="21.75" customHeight="1">
      <c r="A104" s="39"/>
      <c r="B104" s="40"/>
      <c r="C104" s="219" t="s">
        <v>121</v>
      </c>
      <c r="D104" s="219" t="s">
        <v>116</v>
      </c>
      <c r="E104" s="220" t="s">
        <v>143</v>
      </c>
      <c r="F104" s="221" t="s">
        <v>144</v>
      </c>
      <c r="G104" s="222" t="s">
        <v>119</v>
      </c>
      <c r="H104" s="223">
        <v>309.01799999999997</v>
      </c>
      <c r="I104" s="224"/>
      <c r="J104" s="225">
        <f>ROUND(I104*H104,2)</f>
        <v>0</v>
      </c>
      <c r="K104" s="221" t="s">
        <v>120</v>
      </c>
      <c r="L104" s="45"/>
      <c r="M104" s="226" t="s">
        <v>19</v>
      </c>
      <c r="N104" s="227" t="s">
        <v>43</v>
      </c>
      <c r="O104" s="85"/>
      <c r="P104" s="228">
        <f>O104*H104</f>
        <v>0</v>
      </c>
      <c r="Q104" s="228">
        <v>0</v>
      </c>
      <c r="R104" s="228">
        <f>Q104*H104</f>
        <v>0</v>
      </c>
      <c r="S104" s="228">
        <v>0</v>
      </c>
      <c r="T104" s="229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30" t="s">
        <v>121</v>
      </c>
      <c r="AT104" s="230" t="s">
        <v>116</v>
      </c>
      <c r="AU104" s="230" t="s">
        <v>82</v>
      </c>
      <c r="AY104" s="18" t="s">
        <v>113</v>
      </c>
      <c r="BE104" s="231">
        <f>IF(N104="základní",J104,0)</f>
        <v>0</v>
      </c>
      <c r="BF104" s="231">
        <f>IF(N104="snížená",J104,0)</f>
        <v>0</v>
      </c>
      <c r="BG104" s="231">
        <f>IF(N104="zákl. přenesená",J104,0)</f>
        <v>0</v>
      </c>
      <c r="BH104" s="231">
        <f>IF(N104="sníž. přenesená",J104,0)</f>
        <v>0</v>
      </c>
      <c r="BI104" s="231">
        <f>IF(N104="nulová",J104,0)</f>
        <v>0</v>
      </c>
      <c r="BJ104" s="18" t="s">
        <v>80</v>
      </c>
      <c r="BK104" s="231">
        <f>ROUND(I104*H104,2)</f>
        <v>0</v>
      </c>
      <c r="BL104" s="18" t="s">
        <v>121</v>
      </c>
      <c r="BM104" s="230" t="s">
        <v>145</v>
      </c>
    </row>
    <row r="105" s="13" customFormat="1">
      <c r="A105" s="13"/>
      <c r="B105" s="232"/>
      <c r="C105" s="233"/>
      <c r="D105" s="234" t="s">
        <v>123</v>
      </c>
      <c r="E105" s="235" t="s">
        <v>19</v>
      </c>
      <c r="F105" s="236" t="s">
        <v>124</v>
      </c>
      <c r="G105" s="233"/>
      <c r="H105" s="235" t="s">
        <v>19</v>
      </c>
      <c r="I105" s="237"/>
      <c r="J105" s="233"/>
      <c r="K105" s="233"/>
      <c r="L105" s="238"/>
      <c r="M105" s="239"/>
      <c r="N105" s="240"/>
      <c r="O105" s="240"/>
      <c r="P105" s="240"/>
      <c r="Q105" s="240"/>
      <c r="R105" s="240"/>
      <c r="S105" s="240"/>
      <c r="T105" s="241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2" t="s">
        <v>123</v>
      </c>
      <c r="AU105" s="242" t="s">
        <v>82</v>
      </c>
      <c r="AV105" s="13" t="s">
        <v>80</v>
      </c>
      <c r="AW105" s="13" t="s">
        <v>33</v>
      </c>
      <c r="AX105" s="13" t="s">
        <v>72</v>
      </c>
      <c r="AY105" s="242" t="s">
        <v>113</v>
      </c>
    </row>
    <row r="106" s="14" customFormat="1">
      <c r="A106" s="14"/>
      <c r="B106" s="243"/>
      <c r="C106" s="244"/>
      <c r="D106" s="234" t="s">
        <v>123</v>
      </c>
      <c r="E106" s="245" t="s">
        <v>19</v>
      </c>
      <c r="F106" s="246" t="s">
        <v>125</v>
      </c>
      <c r="G106" s="244"/>
      <c r="H106" s="247">
        <v>121.39</v>
      </c>
      <c r="I106" s="248"/>
      <c r="J106" s="244"/>
      <c r="K106" s="244"/>
      <c r="L106" s="249"/>
      <c r="M106" s="250"/>
      <c r="N106" s="251"/>
      <c r="O106" s="251"/>
      <c r="P106" s="251"/>
      <c r="Q106" s="251"/>
      <c r="R106" s="251"/>
      <c r="S106" s="251"/>
      <c r="T106" s="252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3" t="s">
        <v>123</v>
      </c>
      <c r="AU106" s="253" t="s">
        <v>82</v>
      </c>
      <c r="AV106" s="14" t="s">
        <v>82</v>
      </c>
      <c r="AW106" s="14" t="s">
        <v>33</v>
      </c>
      <c r="AX106" s="14" t="s">
        <v>72</v>
      </c>
      <c r="AY106" s="253" t="s">
        <v>113</v>
      </c>
    </row>
    <row r="107" s="14" customFormat="1">
      <c r="A107" s="14"/>
      <c r="B107" s="243"/>
      <c r="C107" s="244"/>
      <c r="D107" s="234" t="s">
        <v>123</v>
      </c>
      <c r="E107" s="245" t="s">
        <v>19</v>
      </c>
      <c r="F107" s="246" t="s">
        <v>126</v>
      </c>
      <c r="G107" s="244"/>
      <c r="H107" s="247">
        <v>47.530000000000001</v>
      </c>
      <c r="I107" s="248"/>
      <c r="J107" s="244"/>
      <c r="K107" s="244"/>
      <c r="L107" s="249"/>
      <c r="M107" s="250"/>
      <c r="N107" s="251"/>
      <c r="O107" s="251"/>
      <c r="P107" s="251"/>
      <c r="Q107" s="251"/>
      <c r="R107" s="251"/>
      <c r="S107" s="251"/>
      <c r="T107" s="252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3" t="s">
        <v>123</v>
      </c>
      <c r="AU107" s="253" t="s">
        <v>82</v>
      </c>
      <c r="AV107" s="14" t="s">
        <v>82</v>
      </c>
      <c r="AW107" s="14" t="s">
        <v>33</v>
      </c>
      <c r="AX107" s="14" t="s">
        <v>72</v>
      </c>
      <c r="AY107" s="253" t="s">
        <v>113</v>
      </c>
    </row>
    <row r="108" s="14" customFormat="1">
      <c r="A108" s="14"/>
      <c r="B108" s="243"/>
      <c r="C108" s="244"/>
      <c r="D108" s="234" t="s">
        <v>123</v>
      </c>
      <c r="E108" s="245" t="s">
        <v>19</v>
      </c>
      <c r="F108" s="246" t="s">
        <v>127</v>
      </c>
      <c r="G108" s="244"/>
      <c r="H108" s="247">
        <v>53.875</v>
      </c>
      <c r="I108" s="248"/>
      <c r="J108" s="244"/>
      <c r="K108" s="244"/>
      <c r="L108" s="249"/>
      <c r="M108" s="250"/>
      <c r="N108" s="251"/>
      <c r="O108" s="251"/>
      <c r="P108" s="251"/>
      <c r="Q108" s="251"/>
      <c r="R108" s="251"/>
      <c r="S108" s="251"/>
      <c r="T108" s="252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3" t="s">
        <v>123</v>
      </c>
      <c r="AU108" s="253" t="s">
        <v>82</v>
      </c>
      <c r="AV108" s="14" t="s">
        <v>82</v>
      </c>
      <c r="AW108" s="14" t="s">
        <v>33</v>
      </c>
      <c r="AX108" s="14" t="s">
        <v>72</v>
      </c>
      <c r="AY108" s="253" t="s">
        <v>113</v>
      </c>
    </row>
    <row r="109" s="14" customFormat="1">
      <c r="A109" s="14"/>
      <c r="B109" s="243"/>
      <c r="C109" s="244"/>
      <c r="D109" s="234" t="s">
        <v>123</v>
      </c>
      <c r="E109" s="245" t="s">
        <v>19</v>
      </c>
      <c r="F109" s="246" t="s">
        <v>128</v>
      </c>
      <c r="G109" s="244"/>
      <c r="H109" s="247">
        <v>22.763000000000002</v>
      </c>
      <c r="I109" s="248"/>
      <c r="J109" s="244"/>
      <c r="K109" s="244"/>
      <c r="L109" s="249"/>
      <c r="M109" s="250"/>
      <c r="N109" s="251"/>
      <c r="O109" s="251"/>
      <c r="P109" s="251"/>
      <c r="Q109" s="251"/>
      <c r="R109" s="251"/>
      <c r="S109" s="251"/>
      <c r="T109" s="252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53" t="s">
        <v>123</v>
      </c>
      <c r="AU109" s="253" t="s">
        <v>82</v>
      </c>
      <c r="AV109" s="14" t="s">
        <v>82</v>
      </c>
      <c r="AW109" s="14" t="s">
        <v>33</v>
      </c>
      <c r="AX109" s="14" t="s">
        <v>72</v>
      </c>
      <c r="AY109" s="253" t="s">
        <v>113</v>
      </c>
    </row>
    <row r="110" s="14" customFormat="1">
      <c r="A110" s="14"/>
      <c r="B110" s="243"/>
      <c r="C110" s="244"/>
      <c r="D110" s="234" t="s">
        <v>123</v>
      </c>
      <c r="E110" s="245" t="s">
        <v>19</v>
      </c>
      <c r="F110" s="246" t="s">
        <v>129</v>
      </c>
      <c r="G110" s="244"/>
      <c r="H110" s="247">
        <v>52.359999999999999</v>
      </c>
      <c r="I110" s="248"/>
      <c r="J110" s="244"/>
      <c r="K110" s="244"/>
      <c r="L110" s="249"/>
      <c r="M110" s="250"/>
      <c r="N110" s="251"/>
      <c r="O110" s="251"/>
      <c r="P110" s="251"/>
      <c r="Q110" s="251"/>
      <c r="R110" s="251"/>
      <c r="S110" s="251"/>
      <c r="T110" s="252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3" t="s">
        <v>123</v>
      </c>
      <c r="AU110" s="253" t="s">
        <v>82</v>
      </c>
      <c r="AV110" s="14" t="s">
        <v>82</v>
      </c>
      <c r="AW110" s="14" t="s">
        <v>33</v>
      </c>
      <c r="AX110" s="14" t="s">
        <v>72</v>
      </c>
      <c r="AY110" s="253" t="s">
        <v>113</v>
      </c>
    </row>
    <row r="111" s="14" customFormat="1">
      <c r="A111" s="14"/>
      <c r="B111" s="243"/>
      <c r="C111" s="244"/>
      <c r="D111" s="234" t="s">
        <v>123</v>
      </c>
      <c r="E111" s="245" t="s">
        <v>19</v>
      </c>
      <c r="F111" s="246" t="s">
        <v>130</v>
      </c>
      <c r="G111" s="244"/>
      <c r="H111" s="247">
        <v>11.1</v>
      </c>
      <c r="I111" s="248"/>
      <c r="J111" s="244"/>
      <c r="K111" s="244"/>
      <c r="L111" s="249"/>
      <c r="M111" s="250"/>
      <c r="N111" s="251"/>
      <c r="O111" s="251"/>
      <c r="P111" s="251"/>
      <c r="Q111" s="251"/>
      <c r="R111" s="251"/>
      <c r="S111" s="251"/>
      <c r="T111" s="252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3" t="s">
        <v>123</v>
      </c>
      <c r="AU111" s="253" t="s">
        <v>82</v>
      </c>
      <c r="AV111" s="14" t="s">
        <v>82</v>
      </c>
      <c r="AW111" s="14" t="s">
        <v>33</v>
      </c>
      <c r="AX111" s="14" t="s">
        <v>72</v>
      </c>
      <c r="AY111" s="253" t="s">
        <v>113</v>
      </c>
    </row>
    <row r="112" s="15" customFormat="1">
      <c r="A112" s="15"/>
      <c r="B112" s="254"/>
      <c r="C112" s="255"/>
      <c r="D112" s="234" t="s">
        <v>123</v>
      </c>
      <c r="E112" s="256" t="s">
        <v>19</v>
      </c>
      <c r="F112" s="257" t="s">
        <v>131</v>
      </c>
      <c r="G112" s="255"/>
      <c r="H112" s="258">
        <v>309.01799999999997</v>
      </c>
      <c r="I112" s="259"/>
      <c r="J112" s="255"/>
      <c r="K112" s="255"/>
      <c r="L112" s="260"/>
      <c r="M112" s="261"/>
      <c r="N112" s="262"/>
      <c r="O112" s="262"/>
      <c r="P112" s="262"/>
      <c r="Q112" s="262"/>
      <c r="R112" s="262"/>
      <c r="S112" s="262"/>
      <c r="T112" s="263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64" t="s">
        <v>123</v>
      </c>
      <c r="AU112" s="264" t="s">
        <v>82</v>
      </c>
      <c r="AV112" s="15" t="s">
        <v>132</v>
      </c>
      <c r="AW112" s="15" t="s">
        <v>33</v>
      </c>
      <c r="AX112" s="15" t="s">
        <v>80</v>
      </c>
      <c r="AY112" s="264" t="s">
        <v>113</v>
      </c>
    </row>
    <row r="113" s="2" customFormat="1" ht="16.5" customHeight="1">
      <c r="A113" s="39"/>
      <c r="B113" s="40"/>
      <c r="C113" s="265" t="s">
        <v>146</v>
      </c>
      <c r="D113" s="265" t="s">
        <v>136</v>
      </c>
      <c r="E113" s="266" t="s">
        <v>147</v>
      </c>
      <c r="F113" s="267" t="s">
        <v>148</v>
      </c>
      <c r="G113" s="268" t="s">
        <v>149</v>
      </c>
      <c r="H113" s="269">
        <v>4.6349999999999998</v>
      </c>
      <c r="I113" s="270"/>
      <c r="J113" s="271">
        <f>ROUND(I113*H113,2)</f>
        <v>0</v>
      </c>
      <c r="K113" s="267" t="s">
        <v>120</v>
      </c>
      <c r="L113" s="272"/>
      <c r="M113" s="273" t="s">
        <v>19</v>
      </c>
      <c r="N113" s="274" t="s">
        <v>43</v>
      </c>
      <c r="O113" s="85"/>
      <c r="P113" s="228">
        <f>O113*H113</f>
        <v>0</v>
      </c>
      <c r="Q113" s="228">
        <v>0.001</v>
      </c>
      <c r="R113" s="228">
        <f>Q113*H113</f>
        <v>0.0046350000000000002</v>
      </c>
      <c r="S113" s="228">
        <v>0</v>
      </c>
      <c r="T113" s="229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30" t="s">
        <v>140</v>
      </c>
      <c r="AT113" s="230" t="s">
        <v>136</v>
      </c>
      <c r="AU113" s="230" t="s">
        <v>82</v>
      </c>
      <c r="AY113" s="18" t="s">
        <v>113</v>
      </c>
      <c r="BE113" s="231">
        <f>IF(N113="základní",J113,0)</f>
        <v>0</v>
      </c>
      <c r="BF113" s="231">
        <f>IF(N113="snížená",J113,0)</f>
        <v>0</v>
      </c>
      <c r="BG113" s="231">
        <f>IF(N113="zákl. přenesená",J113,0)</f>
        <v>0</v>
      </c>
      <c r="BH113" s="231">
        <f>IF(N113="sníž. přenesená",J113,0)</f>
        <v>0</v>
      </c>
      <c r="BI113" s="231">
        <f>IF(N113="nulová",J113,0)</f>
        <v>0</v>
      </c>
      <c r="BJ113" s="18" t="s">
        <v>80</v>
      </c>
      <c r="BK113" s="231">
        <f>ROUND(I113*H113,2)</f>
        <v>0</v>
      </c>
      <c r="BL113" s="18" t="s">
        <v>121</v>
      </c>
      <c r="BM113" s="230" t="s">
        <v>150</v>
      </c>
    </row>
    <row r="114" s="14" customFormat="1">
      <c r="A114" s="14"/>
      <c r="B114" s="243"/>
      <c r="C114" s="244"/>
      <c r="D114" s="234" t="s">
        <v>123</v>
      </c>
      <c r="E114" s="244"/>
      <c r="F114" s="246" t="s">
        <v>151</v>
      </c>
      <c r="G114" s="244"/>
      <c r="H114" s="247">
        <v>4.6349999999999998</v>
      </c>
      <c r="I114" s="248"/>
      <c r="J114" s="244"/>
      <c r="K114" s="244"/>
      <c r="L114" s="249"/>
      <c r="M114" s="275"/>
      <c r="N114" s="276"/>
      <c r="O114" s="276"/>
      <c r="P114" s="276"/>
      <c r="Q114" s="276"/>
      <c r="R114" s="276"/>
      <c r="S114" s="276"/>
      <c r="T114" s="277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3" t="s">
        <v>123</v>
      </c>
      <c r="AU114" s="253" t="s">
        <v>82</v>
      </c>
      <c r="AV114" s="14" t="s">
        <v>82</v>
      </c>
      <c r="AW114" s="14" t="s">
        <v>4</v>
      </c>
      <c r="AX114" s="14" t="s">
        <v>80</v>
      </c>
      <c r="AY114" s="253" t="s">
        <v>113</v>
      </c>
    </row>
    <row r="115" s="2" customFormat="1" ht="6.96" customHeight="1">
      <c r="A115" s="39"/>
      <c r="B115" s="60"/>
      <c r="C115" s="61"/>
      <c r="D115" s="61"/>
      <c r="E115" s="61"/>
      <c r="F115" s="61"/>
      <c r="G115" s="61"/>
      <c r="H115" s="61"/>
      <c r="I115" s="167"/>
      <c r="J115" s="61"/>
      <c r="K115" s="61"/>
      <c r="L115" s="45"/>
      <c r="M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</sheetData>
  <sheetProtection sheet="1" autoFilter="0" formatColumns="0" formatRows="0" objects="1" scenarios="1" spinCount="100000" saltValue="yfw9SZKQNfioNGcHlUxdEPrBpZaSe+KGL9WP1TjqA/ppMx6o7Y6UDhHB64CHo6p5LZBtJUp8VA1fk6RM0yzNbw==" hashValue="x7LdbTVFfPBtavfZ16A5ZfA4PhMPxs3FNdImhOVZ00F392F/LaZOWjK746nOFPtkyuxOX6NhgmacBgJYvBaQPg==" algorithmName="SHA-512" password="CEE1"/>
  <autoFilter ref="C80:K114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9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2"/>
      <c r="J3" s="131"/>
      <c r="K3" s="131"/>
      <c r="L3" s="21"/>
      <c r="AT3" s="18" t="s">
        <v>82</v>
      </c>
    </row>
    <row r="4" s="1" customFormat="1" ht="24.96" customHeight="1">
      <c r="B4" s="21"/>
      <c r="D4" s="133" t="s">
        <v>89</v>
      </c>
      <c r="I4" s="129"/>
      <c r="L4" s="21"/>
      <c r="M4" s="134" t="s">
        <v>10</v>
      </c>
      <c r="AT4" s="18" t="s">
        <v>4</v>
      </c>
    </row>
    <row r="5" s="1" customFormat="1" ht="6.96" customHeight="1">
      <c r="B5" s="21"/>
      <c r="I5" s="129"/>
      <c r="L5" s="21"/>
    </row>
    <row r="6" s="1" customFormat="1" ht="12" customHeight="1">
      <c r="B6" s="21"/>
      <c r="D6" s="135" t="s">
        <v>16</v>
      </c>
      <c r="I6" s="129"/>
      <c r="L6" s="21"/>
    </row>
    <row r="7" s="1" customFormat="1" ht="16.5" customHeight="1">
      <c r="B7" s="21"/>
      <c r="E7" s="136" t="str">
        <f>'Rekapitulace stavby'!K6</f>
        <v>(NEUZ) - Obnova místní komunikace 13c, Malý Beranov 36, 58603</v>
      </c>
      <c r="F7" s="135"/>
      <c r="G7" s="135"/>
      <c r="H7" s="135"/>
      <c r="I7" s="129"/>
      <c r="L7" s="21"/>
    </row>
    <row r="8" s="2" customFormat="1" ht="12" customHeight="1">
      <c r="A8" s="39"/>
      <c r="B8" s="45"/>
      <c r="C8" s="39"/>
      <c r="D8" s="135" t="s">
        <v>90</v>
      </c>
      <c r="E8" s="39"/>
      <c r="F8" s="39"/>
      <c r="G8" s="39"/>
      <c r="H8" s="39"/>
      <c r="I8" s="137"/>
      <c r="J8" s="39"/>
      <c r="K8" s="39"/>
      <c r="L8" s="138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9" t="s">
        <v>152</v>
      </c>
      <c r="F9" s="39"/>
      <c r="G9" s="39"/>
      <c r="H9" s="39"/>
      <c r="I9" s="137"/>
      <c r="J9" s="39"/>
      <c r="K9" s="39"/>
      <c r="L9" s="138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137"/>
      <c r="J10" s="39"/>
      <c r="K10" s="39"/>
      <c r="L10" s="138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5" t="s">
        <v>18</v>
      </c>
      <c r="E11" s="39"/>
      <c r="F11" s="140" t="s">
        <v>19</v>
      </c>
      <c r="G11" s="39"/>
      <c r="H11" s="39"/>
      <c r="I11" s="141" t="s">
        <v>20</v>
      </c>
      <c r="J11" s="140" t="s">
        <v>19</v>
      </c>
      <c r="K11" s="39"/>
      <c r="L11" s="138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5" t="s">
        <v>21</v>
      </c>
      <c r="E12" s="39"/>
      <c r="F12" s="140" t="s">
        <v>22</v>
      </c>
      <c r="G12" s="39"/>
      <c r="H12" s="39"/>
      <c r="I12" s="141" t="s">
        <v>23</v>
      </c>
      <c r="J12" s="142" t="str">
        <f>'Rekapitulace stavby'!AN8</f>
        <v>7. 12. 2020</v>
      </c>
      <c r="K12" s="39"/>
      <c r="L12" s="1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137"/>
      <c r="J13" s="39"/>
      <c r="K13" s="39"/>
      <c r="L13" s="1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5" t="s">
        <v>25</v>
      </c>
      <c r="E14" s="39"/>
      <c r="F14" s="39"/>
      <c r="G14" s="39"/>
      <c r="H14" s="39"/>
      <c r="I14" s="141" t="s">
        <v>26</v>
      </c>
      <c r="J14" s="140" t="s">
        <v>19</v>
      </c>
      <c r="K14" s="39"/>
      <c r="L14" s="1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0" t="s">
        <v>27</v>
      </c>
      <c r="F15" s="39"/>
      <c r="G15" s="39"/>
      <c r="H15" s="39"/>
      <c r="I15" s="141" t="s">
        <v>28</v>
      </c>
      <c r="J15" s="140" t="s">
        <v>19</v>
      </c>
      <c r="K15" s="39"/>
      <c r="L15" s="138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137"/>
      <c r="J16" s="39"/>
      <c r="K16" s="39"/>
      <c r="L16" s="138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5" t="s">
        <v>29</v>
      </c>
      <c r="E17" s="39"/>
      <c r="F17" s="39"/>
      <c r="G17" s="39"/>
      <c r="H17" s="39"/>
      <c r="I17" s="141" t="s">
        <v>26</v>
      </c>
      <c r="J17" s="34" t="str">
        <f>'Rekapitulace stavby'!AN13</f>
        <v>Vyplň údaj</v>
      </c>
      <c r="K17" s="39"/>
      <c r="L17" s="138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0"/>
      <c r="G18" s="140"/>
      <c r="H18" s="140"/>
      <c r="I18" s="141" t="s">
        <v>28</v>
      </c>
      <c r="J18" s="34" t="str">
        <f>'Rekapitulace stavby'!AN14</f>
        <v>Vyplň údaj</v>
      </c>
      <c r="K18" s="39"/>
      <c r="L18" s="1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137"/>
      <c r="J19" s="39"/>
      <c r="K19" s="39"/>
      <c r="L19" s="138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5" t="s">
        <v>31</v>
      </c>
      <c r="E20" s="39"/>
      <c r="F20" s="39"/>
      <c r="G20" s="39"/>
      <c r="H20" s="39"/>
      <c r="I20" s="141" t="s">
        <v>26</v>
      </c>
      <c r="J20" s="140" t="s">
        <v>19</v>
      </c>
      <c r="K20" s="39"/>
      <c r="L20" s="138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0" t="s">
        <v>32</v>
      </c>
      <c r="F21" s="39"/>
      <c r="G21" s="39"/>
      <c r="H21" s="39"/>
      <c r="I21" s="141" t="s">
        <v>28</v>
      </c>
      <c r="J21" s="140" t="s">
        <v>19</v>
      </c>
      <c r="K21" s="39"/>
      <c r="L21" s="138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137"/>
      <c r="J22" s="39"/>
      <c r="K22" s="39"/>
      <c r="L22" s="138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5" t="s">
        <v>34</v>
      </c>
      <c r="E23" s="39"/>
      <c r="F23" s="39"/>
      <c r="G23" s="39"/>
      <c r="H23" s="39"/>
      <c r="I23" s="141" t="s">
        <v>26</v>
      </c>
      <c r="J23" s="140" t="s">
        <v>19</v>
      </c>
      <c r="K23" s="39"/>
      <c r="L23" s="138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0" t="s">
        <v>35</v>
      </c>
      <c r="F24" s="39"/>
      <c r="G24" s="39"/>
      <c r="H24" s="39"/>
      <c r="I24" s="141" t="s">
        <v>28</v>
      </c>
      <c r="J24" s="140" t="s">
        <v>19</v>
      </c>
      <c r="K24" s="39"/>
      <c r="L24" s="138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137"/>
      <c r="J25" s="39"/>
      <c r="K25" s="39"/>
      <c r="L25" s="13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5" t="s">
        <v>36</v>
      </c>
      <c r="E26" s="39"/>
      <c r="F26" s="39"/>
      <c r="G26" s="39"/>
      <c r="H26" s="39"/>
      <c r="I26" s="137"/>
      <c r="J26" s="39"/>
      <c r="K26" s="39"/>
      <c r="L26" s="138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3"/>
      <c r="B27" s="144"/>
      <c r="C27" s="143"/>
      <c r="D27" s="143"/>
      <c r="E27" s="145" t="s">
        <v>19</v>
      </c>
      <c r="F27" s="145"/>
      <c r="G27" s="145"/>
      <c r="H27" s="145"/>
      <c r="I27" s="146"/>
      <c r="J27" s="143"/>
      <c r="K27" s="143"/>
      <c r="L27" s="147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137"/>
      <c r="J28" s="39"/>
      <c r="K28" s="39"/>
      <c r="L28" s="13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8"/>
      <c r="E29" s="148"/>
      <c r="F29" s="148"/>
      <c r="G29" s="148"/>
      <c r="H29" s="148"/>
      <c r="I29" s="149"/>
      <c r="J29" s="148"/>
      <c r="K29" s="148"/>
      <c r="L29" s="138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0" t="s">
        <v>38</v>
      </c>
      <c r="E30" s="39"/>
      <c r="F30" s="39"/>
      <c r="G30" s="39"/>
      <c r="H30" s="39"/>
      <c r="I30" s="137"/>
      <c r="J30" s="151">
        <f>ROUND(J81, 2)</f>
        <v>0</v>
      </c>
      <c r="K30" s="39"/>
      <c r="L30" s="138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8"/>
      <c r="E31" s="148"/>
      <c r="F31" s="148"/>
      <c r="G31" s="148"/>
      <c r="H31" s="148"/>
      <c r="I31" s="149"/>
      <c r="J31" s="148"/>
      <c r="K31" s="148"/>
      <c r="L31" s="138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2" t="s">
        <v>40</v>
      </c>
      <c r="G32" s="39"/>
      <c r="H32" s="39"/>
      <c r="I32" s="153" t="s">
        <v>39</v>
      </c>
      <c r="J32" s="152" t="s">
        <v>41</v>
      </c>
      <c r="K32" s="39"/>
      <c r="L32" s="138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42</v>
      </c>
      <c r="E33" s="135" t="s">
        <v>43</v>
      </c>
      <c r="F33" s="155">
        <f>ROUND((SUM(BE81:BE99)),  2)</f>
        <v>0</v>
      </c>
      <c r="G33" s="39"/>
      <c r="H33" s="39"/>
      <c r="I33" s="156">
        <v>0.20999999999999999</v>
      </c>
      <c r="J33" s="155">
        <f>ROUND(((SUM(BE81:BE99))*I33),  2)</f>
        <v>0</v>
      </c>
      <c r="K33" s="39"/>
      <c r="L33" s="138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5" t="s">
        <v>44</v>
      </c>
      <c r="F34" s="155">
        <f>ROUND((SUM(BF81:BF99)),  2)</f>
        <v>0</v>
      </c>
      <c r="G34" s="39"/>
      <c r="H34" s="39"/>
      <c r="I34" s="156">
        <v>0.14999999999999999</v>
      </c>
      <c r="J34" s="155">
        <f>ROUND(((SUM(BF81:BF99))*I34),  2)</f>
        <v>0</v>
      </c>
      <c r="K34" s="39"/>
      <c r="L34" s="138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5" t="s">
        <v>45</v>
      </c>
      <c r="F35" s="155">
        <f>ROUND((SUM(BG81:BG99)),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138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5" t="s">
        <v>46</v>
      </c>
      <c r="F36" s="155">
        <f>ROUND((SUM(BH81:BH99)),  2)</f>
        <v>0</v>
      </c>
      <c r="G36" s="39"/>
      <c r="H36" s="39"/>
      <c r="I36" s="156">
        <v>0.14999999999999999</v>
      </c>
      <c r="J36" s="155">
        <f>0</f>
        <v>0</v>
      </c>
      <c r="K36" s="39"/>
      <c r="L36" s="138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5" t="s">
        <v>47</v>
      </c>
      <c r="F37" s="155">
        <f>ROUND((SUM(BI81:BI99)),  2)</f>
        <v>0</v>
      </c>
      <c r="G37" s="39"/>
      <c r="H37" s="39"/>
      <c r="I37" s="156">
        <v>0</v>
      </c>
      <c r="J37" s="155">
        <f>0</f>
        <v>0</v>
      </c>
      <c r="K37" s="39"/>
      <c r="L37" s="138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137"/>
      <c r="J38" s="39"/>
      <c r="K38" s="39"/>
      <c r="L38" s="13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48</v>
      </c>
      <c r="E39" s="159"/>
      <c r="F39" s="159"/>
      <c r="G39" s="160" t="s">
        <v>49</v>
      </c>
      <c r="H39" s="161" t="s">
        <v>50</v>
      </c>
      <c r="I39" s="162"/>
      <c r="J39" s="163">
        <f>SUM(J30:J37)</f>
        <v>0</v>
      </c>
      <c r="K39" s="164"/>
      <c r="L39" s="138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65"/>
      <c r="C40" s="166"/>
      <c r="D40" s="166"/>
      <c r="E40" s="166"/>
      <c r="F40" s="166"/>
      <c r="G40" s="166"/>
      <c r="H40" s="166"/>
      <c r="I40" s="167"/>
      <c r="J40" s="166"/>
      <c r="K40" s="166"/>
      <c r="L40" s="1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8"/>
      <c r="C44" s="169"/>
      <c r="D44" s="169"/>
      <c r="E44" s="169"/>
      <c r="F44" s="169"/>
      <c r="G44" s="169"/>
      <c r="H44" s="169"/>
      <c r="I44" s="170"/>
      <c r="J44" s="169"/>
      <c r="K44" s="169"/>
      <c r="L44" s="13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92</v>
      </c>
      <c r="D45" s="41"/>
      <c r="E45" s="41"/>
      <c r="F45" s="41"/>
      <c r="G45" s="41"/>
      <c r="H45" s="41"/>
      <c r="I45" s="137"/>
      <c r="J45" s="41"/>
      <c r="K45" s="41"/>
      <c r="L45" s="138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137"/>
      <c r="J46" s="41"/>
      <c r="K46" s="41"/>
      <c r="L46" s="138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137"/>
      <c r="J47" s="41"/>
      <c r="K47" s="41"/>
      <c r="L47" s="13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71" t="str">
        <f>E7</f>
        <v>(NEUZ) - Obnova místní komunikace 13c, Malý Beranov 36, 58603</v>
      </c>
      <c r="F48" s="33"/>
      <c r="G48" s="33"/>
      <c r="H48" s="33"/>
      <c r="I48" s="137"/>
      <c r="J48" s="41"/>
      <c r="K48" s="41"/>
      <c r="L48" s="138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90</v>
      </c>
      <c r="D49" s="41"/>
      <c r="E49" s="41"/>
      <c r="F49" s="41"/>
      <c r="G49" s="41"/>
      <c r="H49" s="41"/>
      <c r="I49" s="137"/>
      <c r="J49" s="41"/>
      <c r="K49" s="41"/>
      <c r="L49" s="138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02 - vstupy, vjezdy</v>
      </c>
      <c r="F50" s="41"/>
      <c r="G50" s="41"/>
      <c r="H50" s="41"/>
      <c r="I50" s="137"/>
      <c r="J50" s="41"/>
      <c r="K50" s="41"/>
      <c r="L50" s="138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137"/>
      <c r="J51" s="41"/>
      <c r="K51" s="41"/>
      <c r="L51" s="138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Malý Beranov</v>
      </c>
      <c r="G52" s="41"/>
      <c r="H52" s="41"/>
      <c r="I52" s="141" t="s">
        <v>23</v>
      </c>
      <c r="J52" s="73" t="str">
        <f>IF(J12="","",J12)</f>
        <v>7. 12. 2020</v>
      </c>
      <c r="K52" s="41"/>
      <c r="L52" s="138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137"/>
      <c r="J53" s="41"/>
      <c r="K53" s="41"/>
      <c r="L53" s="138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40.05" customHeight="1">
      <c r="A54" s="39"/>
      <c r="B54" s="40"/>
      <c r="C54" s="33" t="s">
        <v>25</v>
      </c>
      <c r="D54" s="41"/>
      <c r="E54" s="41"/>
      <c r="F54" s="28" t="str">
        <f>E15</f>
        <v>Obec Malý Beranov, Malý Beranov 36, 58603</v>
      </c>
      <c r="G54" s="41"/>
      <c r="H54" s="41"/>
      <c r="I54" s="141" t="s">
        <v>31</v>
      </c>
      <c r="J54" s="37" t="str">
        <f>E21</f>
        <v>Ing.Josef Slabý, Arnolec 30, Jamné 58827</v>
      </c>
      <c r="K54" s="41"/>
      <c r="L54" s="138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141" t="s">
        <v>34</v>
      </c>
      <c r="J55" s="37" t="str">
        <f>E24</f>
        <v>Fr.Neuwirth</v>
      </c>
      <c r="K55" s="41"/>
      <c r="L55" s="138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137"/>
      <c r="J56" s="41"/>
      <c r="K56" s="41"/>
      <c r="L56" s="138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72" t="s">
        <v>93</v>
      </c>
      <c r="D57" s="173"/>
      <c r="E57" s="173"/>
      <c r="F57" s="173"/>
      <c r="G57" s="173"/>
      <c r="H57" s="173"/>
      <c r="I57" s="174"/>
      <c r="J57" s="175" t="s">
        <v>94</v>
      </c>
      <c r="K57" s="173"/>
      <c r="L57" s="138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137"/>
      <c r="J58" s="41"/>
      <c r="K58" s="41"/>
      <c r="L58" s="138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76" t="s">
        <v>70</v>
      </c>
      <c r="D59" s="41"/>
      <c r="E59" s="41"/>
      <c r="F59" s="41"/>
      <c r="G59" s="41"/>
      <c r="H59" s="41"/>
      <c r="I59" s="137"/>
      <c r="J59" s="103">
        <f>J81</f>
        <v>0</v>
      </c>
      <c r="K59" s="41"/>
      <c r="L59" s="138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95</v>
      </c>
    </row>
    <row r="60" s="9" customFormat="1" ht="24.96" customHeight="1">
      <c r="A60" s="9"/>
      <c r="B60" s="177"/>
      <c r="C60" s="178"/>
      <c r="D60" s="179" t="s">
        <v>96</v>
      </c>
      <c r="E60" s="180"/>
      <c r="F60" s="180"/>
      <c r="G60" s="180"/>
      <c r="H60" s="180"/>
      <c r="I60" s="181"/>
      <c r="J60" s="182">
        <f>J82</f>
        <v>0</v>
      </c>
      <c r="K60" s="178"/>
      <c r="L60" s="18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4"/>
      <c r="C61" s="185"/>
      <c r="D61" s="186" t="s">
        <v>97</v>
      </c>
      <c r="E61" s="187"/>
      <c r="F61" s="187"/>
      <c r="G61" s="187"/>
      <c r="H61" s="187"/>
      <c r="I61" s="188"/>
      <c r="J61" s="189">
        <f>J83</f>
        <v>0</v>
      </c>
      <c r="K61" s="185"/>
      <c r="L61" s="19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137"/>
      <c r="J62" s="41"/>
      <c r="K62" s="41"/>
      <c r="L62" s="138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167"/>
      <c r="J63" s="61"/>
      <c r="K63" s="61"/>
      <c r="L63" s="138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170"/>
      <c r="J67" s="63"/>
      <c r="K67" s="63"/>
      <c r="L67" s="138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98</v>
      </c>
      <c r="D68" s="41"/>
      <c r="E68" s="41"/>
      <c r="F68" s="41"/>
      <c r="G68" s="41"/>
      <c r="H68" s="41"/>
      <c r="I68" s="137"/>
      <c r="J68" s="41"/>
      <c r="K68" s="41"/>
      <c r="L68" s="138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137"/>
      <c r="J69" s="41"/>
      <c r="K69" s="41"/>
      <c r="L69" s="138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137"/>
      <c r="J70" s="41"/>
      <c r="K70" s="41"/>
      <c r="L70" s="138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6.5" customHeight="1">
      <c r="A71" s="39"/>
      <c r="B71" s="40"/>
      <c r="C71" s="41"/>
      <c r="D71" s="41"/>
      <c r="E71" s="171" t="str">
        <f>E7</f>
        <v>(NEUZ) - Obnova místní komunikace 13c, Malý Beranov 36, 58603</v>
      </c>
      <c r="F71" s="33"/>
      <c r="G71" s="33"/>
      <c r="H71" s="33"/>
      <c r="I71" s="137"/>
      <c r="J71" s="41"/>
      <c r="K71" s="41"/>
      <c r="L71" s="138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90</v>
      </c>
      <c r="D72" s="41"/>
      <c r="E72" s="41"/>
      <c r="F72" s="41"/>
      <c r="G72" s="41"/>
      <c r="H72" s="41"/>
      <c r="I72" s="137"/>
      <c r="J72" s="41"/>
      <c r="K72" s="41"/>
      <c r="L72" s="138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70" t="str">
        <f>E9</f>
        <v>02 - vstupy, vjezdy</v>
      </c>
      <c r="F73" s="41"/>
      <c r="G73" s="41"/>
      <c r="H73" s="41"/>
      <c r="I73" s="137"/>
      <c r="J73" s="41"/>
      <c r="K73" s="41"/>
      <c r="L73" s="138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137"/>
      <c r="J74" s="41"/>
      <c r="K74" s="41"/>
      <c r="L74" s="138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>Malý Beranov</v>
      </c>
      <c r="G75" s="41"/>
      <c r="H75" s="41"/>
      <c r="I75" s="141" t="s">
        <v>23</v>
      </c>
      <c r="J75" s="73" t="str">
        <f>IF(J12="","",J12)</f>
        <v>7. 12. 2020</v>
      </c>
      <c r="K75" s="41"/>
      <c r="L75" s="138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137"/>
      <c r="J76" s="41"/>
      <c r="K76" s="41"/>
      <c r="L76" s="138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40.05" customHeight="1">
      <c r="A77" s="39"/>
      <c r="B77" s="40"/>
      <c r="C77" s="33" t="s">
        <v>25</v>
      </c>
      <c r="D77" s="41"/>
      <c r="E77" s="41"/>
      <c r="F77" s="28" t="str">
        <f>E15</f>
        <v>Obec Malý Beranov, Malý Beranov 36, 58603</v>
      </c>
      <c r="G77" s="41"/>
      <c r="H77" s="41"/>
      <c r="I77" s="141" t="s">
        <v>31</v>
      </c>
      <c r="J77" s="37" t="str">
        <f>E21</f>
        <v>Ing.Josef Slabý, Arnolec 30, Jamné 58827</v>
      </c>
      <c r="K77" s="41"/>
      <c r="L77" s="138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15" customHeight="1">
      <c r="A78" s="39"/>
      <c r="B78" s="40"/>
      <c r="C78" s="33" t="s">
        <v>29</v>
      </c>
      <c r="D78" s="41"/>
      <c r="E78" s="41"/>
      <c r="F78" s="28" t="str">
        <f>IF(E18="","",E18)</f>
        <v>Vyplň údaj</v>
      </c>
      <c r="G78" s="41"/>
      <c r="H78" s="41"/>
      <c r="I78" s="141" t="s">
        <v>34</v>
      </c>
      <c r="J78" s="37" t="str">
        <f>E24</f>
        <v>Fr.Neuwirth</v>
      </c>
      <c r="K78" s="41"/>
      <c r="L78" s="138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137"/>
      <c r="J79" s="41"/>
      <c r="K79" s="41"/>
      <c r="L79" s="138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91"/>
      <c r="B80" s="192"/>
      <c r="C80" s="193" t="s">
        <v>99</v>
      </c>
      <c r="D80" s="194" t="s">
        <v>57</v>
      </c>
      <c r="E80" s="194" t="s">
        <v>53</v>
      </c>
      <c r="F80" s="194" t="s">
        <v>54</v>
      </c>
      <c r="G80" s="194" t="s">
        <v>100</v>
      </c>
      <c r="H80" s="194" t="s">
        <v>101</v>
      </c>
      <c r="I80" s="195" t="s">
        <v>102</v>
      </c>
      <c r="J80" s="194" t="s">
        <v>94</v>
      </c>
      <c r="K80" s="196" t="s">
        <v>103</v>
      </c>
      <c r="L80" s="197"/>
      <c r="M80" s="93" t="s">
        <v>19</v>
      </c>
      <c r="N80" s="94" t="s">
        <v>42</v>
      </c>
      <c r="O80" s="94" t="s">
        <v>104</v>
      </c>
      <c r="P80" s="94" t="s">
        <v>105</v>
      </c>
      <c r="Q80" s="94" t="s">
        <v>106</v>
      </c>
      <c r="R80" s="94" t="s">
        <v>107</v>
      </c>
      <c r="S80" s="94" t="s">
        <v>108</v>
      </c>
      <c r="T80" s="95" t="s">
        <v>109</v>
      </c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</row>
    <row r="81" s="2" customFormat="1" ht="22.8" customHeight="1">
      <c r="A81" s="39"/>
      <c r="B81" s="40"/>
      <c r="C81" s="100" t="s">
        <v>110</v>
      </c>
      <c r="D81" s="41"/>
      <c r="E81" s="41"/>
      <c r="F81" s="41"/>
      <c r="G81" s="41"/>
      <c r="H81" s="41"/>
      <c r="I81" s="137"/>
      <c r="J81" s="198">
        <f>BK81</f>
        <v>0</v>
      </c>
      <c r="K81" s="41"/>
      <c r="L81" s="45"/>
      <c r="M81" s="96"/>
      <c r="N81" s="199"/>
      <c r="O81" s="97"/>
      <c r="P81" s="200">
        <f>P82</f>
        <v>0</v>
      </c>
      <c r="Q81" s="97"/>
      <c r="R81" s="200">
        <f>R82</f>
        <v>0.74607000000000001</v>
      </c>
      <c r="S81" s="97"/>
      <c r="T81" s="201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71</v>
      </c>
      <c r="AU81" s="18" t="s">
        <v>95</v>
      </c>
      <c r="BK81" s="202">
        <f>BK82</f>
        <v>0</v>
      </c>
    </row>
    <row r="82" s="12" customFormat="1" ht="25.92" customHeight="1">
      <c r="A82" s="12"/>
      <c r="B82" s="203"/>
      <c r="C82" s="204"/>
      <c r="D82" s="205" t="s">
        <v>71</v>
      </c>
      <c r="E82" s="206" t="s">
        <v>111</v>
      </c>
      <c r="F82" s="206" t="s">
        <v>112</v>
      </c>
      <c r="G82" s="204"/>
      <c r="H82" s="204"/>
      <c r="I82" s="207"/>
      <c r="J82" s="208">
        <f>BK82</f>
        <v>0</v>
      </c>
      <c r="K82" s="204"/>
      <c r="L82" s="209"/>
      <c r="M82" s="210"/>
      <c r="N82" s="211"/>
      <c r="O82" s="211"/>
      <c r="P82" s="212">
        <f>P83</f>
        <v>0</v>
      </c>
      <c r="Q82" s="211"/>
      <c r="R82" s="212">
        <f>R83</f>
        <v>0.74607000000000001</v>
      </c>
      <c r="S82" s="211"/>
      <c r="T82" s="213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14" t="s">
        <v>80</v>
      </c>
      <c r="AT82" s="215" t="s">
        <v>71</v>
      </c>
      <c r="AU82" s="215" t="s">
        <v>72</v>
      </c>
      <c r="AY82" s="214" t="s">
        <v>113</v>
      </c>
      <c r="BK82" s="216">
        <f>BK83</f>
        <v>0</v>
      </c>
    </row>
    <row r="83" s="12" customFormat="1" ht="22.8" customHeight="1">
      <c r="A83" s="12"/>
      <c r="B83" s="203"/>
      <c r="C83" s="204"/>
      <c r="D83" s="205" t="s">
        <v>71</v>
      </c>
      <c r="E83" s="217" t="s">
        <v>114</v>
      </c>
      <c r="F83" s="217" t="s">
        <v>115</v>
      </c>
      <c r="G83" s="204"/>
      <c r="H83" s="204"/>
      <c r="I83" s="207"/>
      <c r="J83" s="218">
        <f>BK83</f>
        <v>0</v>
      </c>
      <c r="K83" s="204"/>
      <c r="L83" s="209"/>
      <c r="M83" s="210"/>
      <c r="N83" s="211"/>
      <c r="O83" s="211"/>
      <c r="P83" s="212">
        <f>SUM(P84:P99)</f>
        <v>0</v>
      </c>
      <c r="Q83" s="211"/>
      <c r="R83" s="212">
        <f>SUM(R84:R99)</f>
        <v>0.74607000000000001</v>
      </c>
      <c r="S83" s="211"/>
      <c r="T83" s="213">
        <f>SUM(T84:T99)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14" t="s">
        <v>80</v>
      </c>
      <c r="AT83" s="215" t="s">
        <v>71</v>
      </c>
      <c r="AU83" s="215" t="s">
        <v>80</v>
      </c>
      <c r="AY83" s="214" t="s">
        <v>113</v>
      </c>
      <c r="BK83" s="216">
        <f>SUM(BK84:BK99)</f>
        <v>0</v>
      </c>
    </row>
    <row r="84" s="2" customFormat="1" ht="21.75" customHeight="1">
      <c r="A84" s="39"/>
      <c r="B84" s="40"/>
      <c r="C84" s="219" t="s">
        <v>80</v>
      </c>
      <c r="D84" s="219" t="s">
        <v>116</v>
      </c>
      <c r="E84" s="220" t="s">
        <v>117</v>
      </c>
      <c r="F84" s="221" t="s">
        <v>118</v>
      </c>
      <c r="G84" s="222" t="s">
        <v>119</v>
      </c>
      <c r="H84" s="223">
        <v>33.799999999999997</v>
      </c>
      <c r="I84" s="224"/>
      <c r="J84" s="225">
        <f>ROUND(I84*H84,2)</f>
        <v>0</v>
      </c>
      <c r="K84" s="221" t="s">
        <v>120</v>
      </c>
      <c r="L84" s="45"/>
      <c r="M84" s="226" t="s">
        <v>19</v>
      </c>
      <c r="N84" s="227" t="s">
        <v>43</v>
      </c>
      <c r="O84" s="85"/>
      <c r="P84" s="228">
        <f>O84*H84</f>
        <v>0</v>
      </c>
      <c r="Q84" s="228">
        <v>0</v>
      </c>
      <c r="R84" s="228">
        <f>Q84*H84</f>
        <v>0</v>
      </c>
      <c r="S84" s="228">
        <v>0</v>
      </c>
      <c r="T84" s="229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30" t="s">
        <v>121</v>
      </c>
      <c r="AT84" s="230" t="s">
        <v>116</v>
      </c>
      <c r="AU84" s="230" t="s">
        <v>82</v>
      </c>
      <c r="AY84" s="18" t="s">
        <v>113</v>
      </c>
      <c r="BE84" s="231">
        <f>IF(N84="základní",J84,0)</f>
        <v>0</v>
      </c>
      <c r="BF84" s="231">
        <f>IF(N84="snížená",J84,0)</f>
        <v>0</v>
      </c>
      <c r="BG84" s="231">
        <f>IF(N84="zákl. přenesená",J84,0)</f>
        <v>0</v>
      </c>
      <c r="BH84" s="231">
        <f>IF(N84="sníž. přenesená",J84,0)</f>
        <v>0</v>
      </c>
      <c r="BI84" s="231">
        <f>IF(N84="nulová",J84,0)</f>
        <v>0</v>
      </c>
      <c r="BJ84" s="18" t="s">
        <v>80</v>
      </c>
      <c r="BK84" s="231">
        <f>ROUND(I84*H84,2)</f>
        <v>0</v>
      </c>
      <c r="BL84" s="18" t="s">
        <v>121</v>
      </c>
      <c r="BM84" s="230" t="s">
        <v>153</v>
      </c>
    </row>
    <row r="85" s="13" customFormat="1">
      <c r="A85" s="13"/>
      <c r="B85" s="232"/>
      <c r="C85" s="233"/>
      <c r="D85" s="234" t="s">
        <v>123</v>
      </c>
      <c r="E85" s="235" t="s">
        <v>19</v>
      </c>
      <c r="F85" s="236" t="s">
        <v>154</v>
      </c>
      <c r="G85" s="233"/>
      <c r="H85" s="235" t="s">
        <v>19</v>
      </c>
      <c r="I85" s="237"/>
      <c r="J85" s="233"/>
      <c r="K85" s="233"/>
      <c r="L85" s="238"/>
      <c r="M85" s="239"/>
      <c r="N85" s="240"/>
      <c r="O85" s="240"/>
      <c r="P85" s="240"/>
      <c r="Q85" s="240"/>
      <c r="R85" s="240"/>
      <c r="S85" s="240"/>
      <c r="T85" s="241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T85" s="242" t="s">
        <v>123</v>
      </c>
      <c r="AU85" s="242" t="s">
        <v>82</v>
      </c>
      <c r="AV85" s="13" t="s">
        <v>80</v>
      </c>
      <c r="AW85" s="13" t="s">
        <v>33</v>
      </c>
      <c r="AX85" s="13" t="s">
        <v>72</v>
      </c>
      <c r="AY85" s="242" t="s">
        <v>113</v>
      </c>
    </row>
    <row r="86" s="14" customFormat="1">
      <c r="A86" s="14"/>
      <c r="B86" s="243"/>
      <c r="C86" s="244"/>
      <c r="D86" s="234" t="s">
        <v>123</v>
      </c>
      <c r="E86" s="245" t="s">
        <v>19</v>
      </c>
      <c r="F86" s="246" t="s">
        <v>155</v>
      </c>
      <c r="G86" s="244"/>
      <c r="H86" s="247">
        <v>33.799999999999997</v>
      </c>
      <c r="I86" s="248"/>
      <c r="J86" s="244"/>
      <c r="K86" s="244"/>
      <c r="L86" s="249"/>
      <c r="M86" s="250"/>
      <c r="N86" s="251"/>
      <c r="O86" s="251"/>
      <c r="P86" s="251"/>
      <c r="Q86" s="251"/>
      <c r="R86" s="251"/>
      <c r="S86" s="251"/>
      <c r="T86" s="252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T86" s="253" t="s">
        <v>123</v>
      </c>
      <c r="AU86" s="253" t="s">
        <v>82</v>
      </c>
      <c r="AV86" s="14" t="s">
        <v>82</v>
      </c>
      <c r="AW86" s="14" t="s">
        <v>33</v>
      </c>
      <c r="AX86" s="14" t="s">
        <v>72</v>
      </c>
      <c r="AY86" s="253" t="s">
        <v>113</v>
      </c>
    </row>
    <row r="87" s="15" customFormat="1">
      <c r="A87" s="15"/>
      <c r="B87" s="254"/>
      <c r="C87" s="255"/>
      <c r="D87" s="234" t="s">
        <v>123</v>
      </c>
      <c r="E87" s="256" t="s">
        <v>19</v>
      </c>
      <c r="F87" s="257" t="s">
        <v>131</v>
      </c>
      <c r="G87" s="255"/>
      <c r="H87" s="258">
        <v>33.799999999999997</v>
      </c>
      <c r="I87" s="259"/>
      <c r="J87" s="255"/>
      <c r="K87" s="255"/>
      <c r="L87" s="260"/>
      <c r="M87" s="261"/>
      <c r="N87" s="262"/>
      <c r="O87" s="262"/>
      <c r="P87" s="262"/>
      <c r="Q87" s="262"/>
      <c r="R87" s="262"/>
      <c r="S87" s="262"/>
      <c r="T87" s="263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T87" s="264" t="s">
        <v>123</v>
      </c>
      <c r="AU87" s="264" t="s">
        <v>82</v>
      </c>
      <c r="AV87" s="15" t="s">
        <v>132</v>
      </c>
      <c r="AW87" s="15" t="s">
        <v>33</v>
      </c>
      <c r="AX87" s="15" t="s">
        <v>80</v>
      </c>
      <c r="AY87" s="264" t="s">
        <v>113</v>
      </c>
    </row>
    <row r="88" s="2" customFormat="1" ht="21.75" customHeight="1">
      <c r="A88" s="39"/>
      <c r="B88" s="40"/>
      <c r="C88" s="219" t="s">
        <v>82</v>
      </c>
      <c r="D88" s="219" t="s">
        <v>116</v>
      </c>
      <c r="E88" s="220" t="s">
        <v>133</v>
      </c>
      <c r="F88" s="221" t="s">
        <v>134</v>
      </c>
      <c r="G88" s="222" t="s">
        <v>119</v>
      </c>
      <c r="H88" s="223">
        <v>33.799999999999997</v>
      </c>
      <c r="I88" s="224"/>
      <c r="J88" s="225">
        <f>ROUND(I88*H88,2)</f>
        <v>0</v>
      </c>
      <c r="K88" s="221" t="s">
        <v>120</v>
      </c>
      <c r="L88" s="45"/>
      <c r="M88" s="226" t="s">
        <v>19</v>
      </c>
      <c r="N88" s="227" t="s">
        <v>43</v>
      </c>
      <c r="O88" s="85"/>
      <c r="P88" s="228">
        <f>O88*H88</f>
        <v>0</v>
      </c>
      <c r="Q88" s="228">
        <v>0</v>
      </c>
      <c r="R88" s="228">
        <f>Q88*H88</f>
        <v>0</v>
      </c>
      <c r="S88" s="228">
        <v>0</v>
      </c>
      <c r="T88" s="229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30" t="s">
        <v>121</v>
      </c>
      <c r="AT88" s="230" t="s">
        <v>116</v>
      </c>
      <c r="AU88" s="230" t="s">
        <v>82</v>
      </c>
      <c r="AY88" s="18" t="s">
        <v>113</v>
      </c>
      <c r="BE88" s="231">
        <f>IF(N88="základní",J88,0)</f>
        <v>0</v>
      </c>
      <c r="BF88" s="231">
        <f>IF(N88="snížená",J88,0)</f>
        <v>0</v>
      </c>
      <c r="BG88" s="231">
        <f>IF(N88="zákl. přenesená",J88,0)</f>
        <v>0</v>
      </c>
      <c r="BH88" s="231">
        <f>IF(N88="sníž. přenesená",J88,0)</f>
        <v>0</v>
      </c>
      <c r="BI88" s="231">
        <f>IF(N88="nulová",J88,0)</f>
        <v>0</v>
      </c>
      <c r="BJ88" s="18" t="s">
        <v>80</v>
      </c>
      <c r="BK88" s="231">
        <f>ROUND(I88*H88,2)</f>
        <v>0</v>
      </c>
      <c r="BL88" s="18" t="s">
        <v>121</v>
      </c>
      <c r="BM88" s="230" t="s">
        <v>156</v>
      </c>
    </row>
    <row r="89" s="13" customFormat="1">
      <c r="A89" s="13"/>
      <c r="B89" s="232"/>
      <c r="C89" s="233"/>
      <c r="D89" s="234" t="s">
        <v>123</v>
      </c>
      <c r="E89" s="235" t="s">
        <v>19</v>
      </c>
      <c r="F89" s="236" t="s">
        <v>154</v>
      </c>
      <c r="G89" s="233"/>
      <c r="H89" s="235" t="s">
        <v>19</v>
      </c>
      <c r="I89" s="237"/>
      <c r="J89" s="233"/>
      <c r="K89" s="233"/>
      <c r="L89" s="238"/>
      <c r="M89" s="239"/>
      <c r="N89" s="240"/>
      <c r="O89" s="240"/>
      <c r="P89" s="240"/>
      <c r="Q89" s="240"/>
      <c r="R89" s="240"/>
      <c r="S89" s="240"/>
      <c r="T89" s="241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42" t="s">
        <v>123</v>
      </c>
      <c r="AU89" s="242" t="s">
        <v>82</v>
      </c>
      <c r="AV89" s="13" t="s">
        <v>80</v>
      </c>
      <c r="AW89" s="13" t="s">
        <v>33</v>
      </c>
      <c r="AX89" s="13" t="s">
        <v>72</v>
      </c>
      <c r="AY89" s="242" t="s">
        <v>113</v>
      </c>
    </row>
    <row r="90" s="14" customFormat="1">
      <c r="A90" s="14"/>
      <c r="B90" s="243"/>
      <c r="C90" s="244"/>
      <c r="D90" s="234" t="s">
        <v>123</v>
      </c>
      <c r="E90" s="245" t="s">
        <v>19</v>
      </c>
      <c r="F90" s="246" t="s">
        <v>155</v>
      </c>
      <c r="G90" s="244"/>
      <c r="H90" s="247">
        <v>33.799999999999997</v>
      </c>
      <c r="I90" s="248"/>
      <c r="J90" s="244"/>
      <c r="K90" s="244"/>
      <c r="L90" s="249"/>
      <c r="M90" s="250"/>
      <c r="N90" s="251"/>
      <c r="O90" s="251"/>
      <c r="P90" s="251"/>
      <c r="Q90" s="251"/>
      <c r="R90" s="251"/>
      <c r="S90" s="251"/>
      <c r="T90" s="252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53" t="s">
        <v>123</v>
      </c>
      <c r="AU90" s="253" t="s">
        <v>82</v>
      </c>
      <c r="AV90" s="14" t="s">
        <v>82</v>
      </c>
      <c r="AW90" s="14" t="s">
        <v>33</v>
      </c>
      <c r="AX90" s="14" t="s">
        <v>72</v>
      </c>
      <c r="AY90" s="253" t="s">
        <v>113</v>
      </c>
    </row>
    <row r="91" s="15" customFormat="1">
      <c r="A91" s="15"/>
      <c r="B91" s="254"/>
      <c r="C91" s="255"/>
      <c r="D91" s="234" t="s">
        <v>123</v>
      </c>
      <c r="E91" s="256" t="s">
        <v>19</v>
      </c>
      <c r="F91" s="257" t="s">
        <v>131</v>
      </c>
      <c r="G91" s="255"/>
      <c r="H91" s="258">
        <v>33.799999999999997</v>
      </c>
      <c r="I91" s="259"/>
      <c r="J91" s="255"/>
      <c r="K91" s="255"/>
      <c r="L91" s="260"/>
      <c r="M91" s="261"/>
      <c r="N91" s="262"/>
      <c r="O91" s="262"/>
      <c r="P91" s="262"/>
      <c r="Q91" s="262"/>
      <c r="R91" s="262"/>
      <c r="S91" s="262"/>
      <c r="T91" s="263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T91" s="264" t="s">
        <v>123</v>
      </c>
      <c r="AU91" s="264" t="s">
        <v>82</v>
      </c>
      <c r="AV91" s="15" t="s">
        <v>132</v>
      </c>
      <c r="AW91" s="15" t="s">
        <v>33</v>
      </c>
      <c r="AX91" s="15" t="s">
        <v>80</v>
      </c>
      <c r="AY91" s="264" t="s">
        <v>113</v>
      </c>
    </row>
    <row r="92" s="2" customFormat="1" ht="16.5" customHeight="1">
      <c r="A92" s="39"/>
      <c r="B92" s="40"/>
      <c r="C92" s="265" t="s">
        <v>132</v>
      </c>
      <c r="D92" s="265" t="s">
        <v>136</v>
      </c>
      <c r="E92" s="266" t="s">
        <v>137</v>
      </c>
      <c r="F92" s="267" t="s">
        <v>138</v>
      </c>
      <c r="G92" s="268" t="s">
        <v>139</v>
      </c>
      <c r="H92" s="269">
        <v>3.5489999999999999</v>
      </c>
      <c r="I92" s="270"/>
      <c r="J92" s="271">
        <f>ROUND(I92*H92,2)</f>
        <v>0</v>
      </c>
      <c r="K92" s="267" t="s">
        <v>120</v>
      </c>
      <c r="L92" s="272"/>
      <c r="M92" s="273" t="s">
        <v>19</v>
      </c>
      <c r="N92" s="274" t="s">
        <v>43</v>
      </c>
      <c r="O92" s="85"/>
      <c r="P92" s="228">
        <f>O92*H92</f>
        <v>0</v>
      </c>
      <c r="Q92" s="228">
        <v>0.20999999999999999</v>
      </c>
      <c r="R92" s="228">
        <f>Q92*H92</f>
        <v>0.74529000000000001</v>
      </c>
      <c r="S92" s="228">
        <v>0</v>
      </c>
      <c r="T92" s="229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30" t="s">
        <v>140</v>
      </c>
      <c r="AT92" s="230" t="s">
        <v>136</v>
      </c>
      <c r="AU92" s="230" t="s">
        <v>82</v>
      </c>
      <c r="AY92" s="18" t="s">
        <v>113</v>
      </c>
      <c r="BE92" s="231">
        <f>IF(N92="základní",J92,0)</f>
        <v>0</v>
      </c>
      <c r="BF92" s="231">
        <f>IF(N92="snížená",J92,0)</f>
        <v>0</v>
      </c>
      <c r="BG92" s="231">
        <f>IF(N92="zákl. přenesená",J92,0)</f>
        <v>0</v>
      </c>
      <c r="BH92" s="231">
        <f>IF(N92="sníž. přenesená",J92,0)</f>
        <v>0</v>
      </c>
      <c r="BI92" s="231">
        <f>IF(N92="nulová",J92,0)</f>
        <v>0</v>
      </c>
      <c r="BJ92" s="18" t="s">
        <v>80</v>
      </c>
      <c r="BK92" s="231">
        <f>ROUND(I92*H92,2)</f>
        <v>0</v>
      </c>
      <c r="BL92" s="18" t="s">
        <v>121</v>
      </c>
      <c r="BM92" s="230" t="s">
        <v>157</v>
      </c>
    </row>
    <row r="93" s="14" customFormat="1">
      <c r="A93" s="14"/>
      <c r="B93" s="243"/>
      <c r="C93" s="244"/>
      <c r="D93" s="234" t="s">
        <v>123</v>
      </c>
      <c r="E93" s="244"/>
      <c r="F93" s="246" t="s">
        <v>158</v>
      </c>
      <c r="G93" s="244"/>
      <c r="H93" s="247">
        <v>3.5489999999999999</v>
      </c>
      <c r="I93" s="248"/>
      <c r="J93" s="244"/>
      <c r="K93" s="244"/>
      <c r="L93" s="249"/>
      <c r="M93" s="250"/>
      <c r="N93" s="251"/>
      <c r="O93" s="251"/>
      <c r="P93" s="251"/>
      <c r="Q93" s="251"/>
      <c r="R93" s="251"/>
      <c r="S93" s="251"/>
      <c r="T93" s="252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53" t="s">
        <v>123</v>
      </c>
      <c r="AU93" s="253" t="s">
        <v>82</v>
      </c>
      <c r="AV93" s="14" t="s">
        <v>82</v>
      </c>
      <c r="AW93" s="14" t="s">
        <v>4</v>
      </c>
      <c r="AX93" s="14" t="s">
        <v>80</v>
      </c>
      <c r="AY93" s="253" t="s">
        <v>113</v>
      </c>
    </row>
    <row r="94" s="2" customFormat="1" ht="21.75" customHeight="1">
      <c r="A94" s="39"/>
      <c r="B94" s="40"/>
      <c r="C94" s="219" t="s">
        <v>121</v>
      </c>
      <c r="D94" s="219" t="s">
        <v>116</v>
      </c>
      <c r="E94" s="220" t="s">
        <v>143</v>
      </c>
      <c r="F94" s="221" t="s">
        <v>144</v>
      </c>
      <c r="G94" s="222" t="s">
        <v>119</v>
      </c>
      <c r="H94" s="223">
        <v>52</v>
      </c>
      <c r="I94" s="224"/>
      <c r="J94" s="225">
        <f>ROUND(I94*H94,2)</f>
        <v>0</v>
      </c>
      <c r="K94" s="221" t="s">
        <v>120</v>
      </c>
      <c r="L94" s="45"/>
      <c r="M94" s="226" t="s">
        <v>19</v>
      </c>
      <c r="N94" s="227" t="s">
        <v>43</v>
      </c>
      <c r="O94" s="85"/>
      <c r="P94" s="228">
        <f>O94*H94</f>
        <v>0</v>
      </c>
      <c r="Q94" s="228">
        <v>0</v>
      </c>
      <c r="R94" s="228">
        <f>Q94*H94</f>
        <v>0</v>
      </c>
      <c r="S94" s="228">
        <v>0</v>
      </c>
      <c r="T94" s="229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30" t="s">
        <v>121</v>
      </c>
      <c r="AT94" s="230" t="s">
        <v>116</v>
      </c>
      <c r="AU94" s="230" t="s">
        <v>82</v>
      </c>
      <c r="AY94" s="18" t="s">
        <v>113</v>
      </c>
      <c r="BE94" s="231">
        <f>IF(N94="základní",J94,0)</f>
        <v>0</v>
      </c>
      <c r="BF94" s="231">
        <f>IF(N94="snížená",J94,0)</f>
        <v>0</v>
      </c>
      <c r="BG94" s="231">
        <f>IF(N94="zákl. přenesená",J94,0)</f>
        <v>0</v>
      </c>
      <c r="BH94" s="231">
        <f>IF(N94="sníž. přenesená",J94,0)</f>
        <v>0</v>
      </c>
      <c r="BI94" s="231">
        <f>IF(N94="nulová",J94,0)</f>
        <v>0</v>
      </c>
      <c r="BJ94" s="18" t="s">
        <v>80</v>
      </c>
      <c r="BK94" s="231">
        <f>ROUND(I94*H94,2)</f>
        <v>0</v>
      </c>
      <c r="BL94" s="18" t="s">
        <v>121</v>
      </c>
      <c r="BM94" s="230" t="s">
        <v>159</v>
      </c>
    </row>
    <row r="95" s="13" customFormat="1">
      <c r="A95" s="13"/>
      <c r="B95" s="232"/>
      <c r="C95" s="233"/>
      <c r="D95" s="234" t="s">
        <v>123</v>
      </c>
      <c r="E95" s="235" t="s">
        <v>19</v>
      </c>
      <c r="F95" s="236" t="s">
        <v>154</v>
      </c>
      <c r="G95" s="233"/>
      <c r="H95" s="235" t="s">
        <v>19</v>
      </c>
      <c r="I95" s="237"/>
      <c r="J95" s="233"/>
      <c r="K95" s="233"/>
      <c r="L95" s="238"/>
      <c r="M95" s="239"/>
      <c r="N95" s="240"/>
      <c r="O95" s="240"/>
      <c r="P95" s="240"/>
      <c r="Q95" s="240"/>
      <c r="R95" s="240"/>
      <c r="S95" s="240"/>
      <c r="T95" s="241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42" t="s">
        <v>123</v>
      </c>
      <c r="AU95" s="242" t="s">
        <v>82</v>
      </c>
      <c r="AV95" s="13" t="s">
        <v>80</v>
      </c>
      <c r="AW95" s="13" t="s">
        <v>33</v>
      </c>
      <c r="AX95" s="13" t="s">
        <v>72</v>
      </c>
      <c r="AY95" s="242" t="s">
        <v>113</v>
      </c>
    </row>
    <row r="96" s="14" customFormat="1">
      <c r="A96" s="14"/>
      <c r="B96" s="243"/>
      <c r="C96" s="244"/>
      <c r="D96" s="234" t="s">
        <v>123</v>
      </c>
      <c r="E96" s="245" t="s">
        <v>19</v>
      </c>
      <c r="F96" s="246" t="s">
        <v>160</v>
      </c>
      <c r="G96" s="244"/>
      <c r="H96" s="247">
        <v>52</v>
      </c>
      <c r="I96" s="248"/>
      <c r="J96" s="244"/>
      <c r="K96" s="244"/>
      <c r="L96" s="249"/>
      <c r="M96" s="250"/>
      <c r="N96" s="251"/>
      <c r="O96" s="251"/>
      <c r="P96" s="251"/>
      <c r="Q96" s="251"/>
      <c r="R96" s="251"/>
      <c r="S96" s="251"/>
      <c r="T96" s="252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53" t="s">
        <v>123</v>
      </c>
      <c r="AU96" s="253" t="s">
        <v>82</v>
      </c>
      <c r="AV96" s="14" t="s">
        <v>82</v>
      </c>
      <c r="AW96" s="14" t="s">
        <v>33</v>
      </c>
      <c r="AX96" s="14" t="s">
        <v>72</v>
      </c>
      <c r="AY96" s="253" t="s">
        <v>113</v>
      </c>
    </row>
    <row r="97" s="15" customFormat="1">
      <c r="A97" s="15"/>
      <c r="B97" s="254"/>
      <c r="C97" s="255"/>
      <c r="D97" s="234" t="s">
        <v>123</v>
      </c>
      <c r="E97" s="256" t="s">
        <v>19</v>
      </c>
      <c r="F97" s="257" t="s">
        <v>131</v>
      </c>
      <c r="G97" s="255"/>
      <c r="H97" s="258">
        <v>52</v>
      </c>
      <c r="I97" s="259"/>
      <c r="J97" s="255"/>
      <c r="K97" s="255"/>
      <c r="L97" s="260"/>
      <c r="M97" s="261"/>
      <c r="N97" s="262"/>
      <c r="O97" s="262"/>
      <c r="P97" s="262"/>
      <c r="Q97" s="262"/>
      <c r="R97" s="262"/>
      <c r="S97" s="262"/>
      <c r="T97" s="263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T97" s="264" t="s">
        <v>123</v>
      </c>
      <c r="AU97" s="264" t="s">
        <v>82</v>
      </c>
      <c r="AV97" s="15" t="s">
        <v>132</v>
      </c>
      <c r="AW97" s="15" t="s">
        <v>33</v>
      </c>
      <c r="AX97" s="15" t="s">
        <v>80</v>
      </c>
      <c r="AY97" s="264" t="s">
        <v>113</v>
      </c>
    </row>
    <row r="98" s="2" customFormat="1" ht="16.5" customHeight="1">
      <c r="A98" s="39"/>
      <c r="B98" s="40"/>
      <c r="C98" s="265" t="s">
        <v>146</v>
      </c>
      <c r="D98" s="265" t="s">
        <v>136</v>
      </c>
      <c r="E98" s="266" t="s">
        <v>147</v>
      </c>
      <c r="F98" s="267" t="s">
        <v>148</v>
      </c>
      <c r="G98" s="268" t="s">
        <v>149</v>
      </c>
      <c r="H98" s="269">
        <v>0.78000000000000003</v>
      </c>
      <c r="I98" s="270"/>
      <c r="J98" s="271">
        <f>ROUND(I98*H98,2)</f>
        <v>0</v>
      </c>
      <c r="K98" s="267" t="s">
        <v>120</v>
      </c>
      <c r="L98" s="272"/>
      <c r="M98" s="273" t="s">
        <v>19</v>
      </c>
      <c r="N98" s="274" t="s">
        <v>43</v>
      </c>
      <c r="O98" s="85"/>
      <c r="P98" s="228">
        <f>O98*H98</f>
        <v>0</v>
      </c>
      <c r="Q98" s="228">
        <v>0.001</v>
      </c>
      <c r="R98" s="228">
        <f>Q98*H98</f>
        <v>0.00078000000000000009</v>
      </c>
      <c r="S98" s="228">
        <v>0</v>
      </c>
      <c r="T98" s="229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30" t="s">
        <v>140</v>
      </c>
      <c r="AT98" s="230" t="s">
        <v>136</v>
      </c>
      <c r="AU98" s="230" t="s">
        <v>82</v>
      </c>
      <c r="AY98" s="18" t="s">
        <v>113</v>
      </c>
      <c r="BE98" s="231">
        <f>IF(N98="základní",J98,0)</f>
        <v>0</v>
      </c>
      <c r="BF98" s="231">
        <f>IF(N98="snížená",J98,0)</f>
        <v>0</v>
      </c>
      <c r="BG98" s="231">
        <f>IF(N98="zákl. přenesená",J98,0)</f>
        <v>0</v>
      </c>
      <c r="BH98" s="231">
        <f>IF(N98="sníž. přenesená",J98,0)</f>
        <v>0</v>
      </c>
      <c r="BI98" s="231">
        <f>IF(N98="nulová",J98,0)</f>
        <v>0</v>
      </c>
      <c r="BJ98" s="18" t="s">
        <v>80</v>
      </c>
      <c r="BK98" s="231">
        <f>ROUND(I98*H98,2)</f>
        <v>0</v>
      </c>
      <c r="BL98" s="18" t="s">
        <v>121</v>
      </c>
      <c r="BM98" s="230" t="s">
        <v>161</v>
      </c>
    </row>
    <row r="99" s="14" customFormat="1">
      <c r="A99" s="14"/>
      <c r="B99" s="243"/>
      <c r="C99" s="244"/>
      <c r="D99" s="234" t="s">
        <v>123</v>
      </c>
      <c r="E99" s="244"/>
      <c r="F99" s="246" t="s">
        <v>162</v>
      </c>
      <c r="G99" s="244"/>
      <c r="H99" s="247">
        <v>0.78000000000000003</v>
      </c>
      <c r="I99" s="248"/>
      <c r="J99" s="244"/>
      <c r="K99" s="244"/>
      <c r="L99" s="249"/>
      <c r="M99" s="275"/>
      <c r="N99" s="276"/>
      <c r="O99" s="276"/>
      <c r="P99" s="276"/>
      <c r="Q99" s="276"/>
      <c r="R99" s="276"/>
      <c r="S99" s="276"/>
      <c r="T99" s="277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53" t="s">
        <v>123</v>
      </c>
      <c r="AU99" s="253" t="s">
        <v>82</v>
      </c>
      <c r="AV99" s="14" t="s">
        <v>82</v>
      </c>
      <c r="AW99" s="14" t="s">
        <v>4</v>
      </c>
      <c r="AX99" s="14" t="s">
        <v>80</v>
      </c>
      <c r="AY99" s="253" t="s">
        <v>113</v>
      </c>
    </row>
    <row r="100" s="2" customFormat="1" ht="6.96" customHeight="1">
      <c r="A100" s="39"/>
      <c r="B100" s="60"/>
      <c r="C100" s="61"/>
      <c r="D100" s="61"/>
      <c r="E100" s="61"/>
      <c r="F100" s="61"/>
      <c r="G100" s="61"/>
      <c r="H100" s="61"/>
      <c r="I100" s="167"/>
      <c r="J100" s="61"/>
      <c r="K100" s="61"/>
      <c r="L100" s="45"/>
      <c r="M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</sheetData>
  <sheetProtection sheet="1" autoFilter="0" formatColumns="0" formatRows="0" objects="1" scenarios="1" spinCount="100000" saltValue="O5RTqnfEXKf0Ot/Hl/YYqEjbwOgIM3vfzLszUQLjnnghGGj7uNQ5ml8fDjL9WjTEeiX0x+yuqGB5DybwN/wo1w==" hashValue="qy7S0F84cBNlOERwySGsy0Mg5rV8IvxFoKSAeUU7aBnrBPdiBEMIqE04n3vbfgom8bXLoqhS2xavpRLOeoKHTA==" algorithmName="SHA-512" password="CEE1"/>
  <autoFilter ref="C80:K99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9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2"/>
      <c r="J3" s="131"/>
      <c r="K3" s="131"/>
      <c r="L3" s="21"/>
      <c r="AT3" s="18" t="s">
        <v>82</v>
      </c>
    </row>
    <row r="4" s="1" customFormat="1" ht="24.96" customHeight="1">
      <c r="B4" s="21"/>
      <c r="D4" s="133" t="s">
        <v>89</v>
      </c>
      <c r="I4" s="129"/>
      <c r="L4" s="21"/>
      <c r="M4" s="134" t="s">
        <v>10</v>
      </c>
      <c r="AT4" s="18" t="s">
        <v>4</v>
      </c>
    </row>
    <row r="5" s="1" customFormat="1" ht="6.96" customHeight="1">
      <c r="B5" s="21"/>
      <c r="I5" s="129"/>
      <c r="L5" s="21"/>
    </row>
    <row r="6" s="1" customFormat="1" ht="12" customHeight="1">
      <c r="B6" s="21"/>
      <c r="D6" s="135" t="s">
        <v>16</v>
      </c>
      <c r="I6" s="129"/>
      <c r="L6" s="21"/>
    </row>
    <row r="7" s="1" customFormat="1" ht="16.5" customHeight="1">
      <c r="B7" s="21"/>
      <c r="E7" s="136" t="str">
        <f>'Rekapitulace stavby'!K6</f>
        <v>(NEUZ) - Obnova místní komunikace 13c, Malý Beranov 36, 58603</v>
      </c>
      <c r="F7" s="135"/>
      <c r="G7" s="135"/>
      <c r="H7" s="135"/>
      <c r="I7" s="129"/>
      <c r="L7" s="21"/>
    </row>
    <row r="8" s="2" customFormat="1" ht="12" customHeight="1">
      <c r="A8" s="39"/>
      <c r="B8" s="45"/>
      <c r="C8" s="39"/>
      <c r="D8" s="135" t="s">
        <v>90</v>
      </c>
      <c r="E8" s="39"/>
      <c r="F8" s="39"/>
      <c r="G8" s="39"/>
      <c r="H8" s="39"/>
      <c r="I8" s="137"/>
      <c r="J8" s="39"/>
      <c r="K8" s="39"/>
      <c r="L8" s="138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9" t="s">
        <v>163</v>
      </c>
      <c r="F9" s="39"/>
      <c r="G9" s="39"/>
      <c r="H9" s="39"/>
      <c r="I9" s="137"/>
      <c r="J9" s="39"/>
      <c r="K9" s="39"/>
      <c r="L9" s="138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137"/>
      <c r="J10" s="39"/>
      <c r="K10" s="39"/>
      <c r="L10" s="138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5" t="s">
        <v>18</v>
      </c>
      <c r="E11" s="39"/>
      <c r="F11" s="140" t="s">
        <v>19</v>
      </c>
      <c r="G11" s="39"/>
      <c r="H11" s="39"/>
      <c r="I11" s="141" t="s">
        <v>20</v>
      </c>
      <c r="J11" s="140" t="s">
        <v>19</v>
      </c>
      <c r="K11" s="39"/>
      <c r="L11" s="138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5" t="s">
        <v>21</v>
      </c>
      <c r="E12" s="39"/>
      <c r="F12" s="140" t="s">
        <v>22</v>
      </c>
      <c r="G12" s="39"/>
      <c r="H12" s="39"/>
      <c r="I12" s="141" t="s">
        <v>23</v>
      </c>
      <c r="J12" s="142" t="str">
        <f>'Rekapitulace stavby'!AN8</f>
        <v>7. 12. 2020</v>
      </c>
      <c r="K12" s="39"/>
      <c r="L12" s="1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137"/>
      <c r="J13" s="39"/>
      <c r="K13" s="39"/>
      <c r="L13" s="1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5" t="s">
        <v>25</v>
      </c>
      <c r="E14" s="39"/>
      <c r="F14" s="39"/>
      <c r="G14" s="39"/>
      <c r="H14" s="39"/>
      <c r="I14" s="141" t="s">
        <v>26</v>
      </c>
      <c r="J14" s="140" t="s">
        <v>19</v>
      </c>
      <c r="K14" s="39"/>
      <c r="L14" s="1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0" t="s">
        <v>27</v>
      </c>
      <c r="F15" s="39"/>
      <c r="G15" s="39"/>
      <c r="H15" s="39"/>
      <c r="I15" s="141" t="s">
        <v>28</v>
      </c>
      <c r="J15" s="140" t="s">
        <v>19</v>
      </c>
      <c r="K15" s="39"/>
      <c r="L15" s="138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137"/>
      <c r="J16" s="39"/>
      <c r="K16" s="39"/>
      <c r="L16" s="138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5" t="s">
        <v>29</v>
      </c>
      <c r="E17" s="39"/>
      <c r="F17" s="39"/>
      <c r="G17" s="39"/>
      <c r="H17" s="39"/>
      <c r="I17" s="141" t="s">
        <v>26</v>
      </c>
      <c r="J17" s="34" t="str">
        <f>'Rekapitulace stavby'!AN13</f>
        <v>Vyplň údaj</v>
      </c>
      <c r="K17" s="39"/>
      <c r="L17" s="138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0"/>
      <c r="G18" s="140"/>
      <c r="H18" s="140"/>
      <c r="I18" s="141" t="s">
        <v>28</v>
      </c>
      <c r="J18" s="34" t="str">
        <f>'Rekapitulace stavby'!AN14</f>
        <v>Vyplň údaj</v>
      </c>
      <c r="K18" s="39"/>
      <c r="L18" s="1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137"/>
      <c r="J19" s="39"/>
      <c r="K19" s="39"/>
      <c r="L19" s="138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5" t="s">
        <v>31</v>
      </c>
      <c r="E20" s="39"/>
      <c r="F20" s="39"/>
      <c r="G20" s="39"/>
      <c r="H20" s="39"/>
      <c r="I20" s="141" t="s">
        <v>26</v>
      </c>
      <c r="J20" s="140" t="s">
        <v>19</v>
      </c>
      <c r="K20" s="39"/>
      <c r="L20" s="138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0" t="s">
        <v>32</v>
      </c>
      <c r="F21" s="39"/>
      <c r="G21" s="39"/>
      <c r="H21" s="39"/>
      <c r="I21" s="141" t="s">
        <v>28</v>
      </c>
      <c r="J21" s="140" t="s">
        <v>19</v>
      </c>
      <c r="K21" s="39"/>
      <c r="L21" s="138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137"/>
      <c r="J22" s="39"/>
      <c r="K22" s="39"/>
      <c r="L22" s="138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5" t="s">
        <v>34</v>
      </c>
      <c r="E23" s="39"/>
      <c r="F23" s="39"/>
      <c r="G23" s="39"/>
      <c r="H23" s="39"/>
      <c r="I23" s="141" t="s">
        <v>26</v>
      </c>
      <c r="J23" s="140" t="s">
        <v>19</v>
      </c>
      <c r="K23" s="39"/>
      <c r="L23" s="138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0" t="s">
        <v>35</v>
      </c>
      <c r="F24" s="39"/>
      <c r="G24" s="39"/>
      <c r="H24" s="39"/>
      <c r="I24" s="141" t="s">
        <v>28</v>
      </c>
      <c r="J24" s="140" t="s">
        <v>19</v>
      </c>
      <c r="K24" s="39"/>
      <c r="L24" s="138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137"/>
      <c r="J25" s="39"/>
      <c r="K25" s="39"/>
      <c r="L25" s="13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5" t="s">
        <v>36</v>
      </c>
      <c r="E26" s="39"/>
      <c r="F26" s="39"/>
      <c r="G26" s="39"/>
      <c r="H26" s="39"/>
      <c r="I26" s="137"/>
      <c r="J26" s="39"/>
      <c r="K26" s="39"/>
      <c r="L26" s="138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7.25" customHeight="1">
      <c r="A27" s="143"/>
      <c r="B27" s="144"/>
      <c r="C27" s="143"/>
      <c r="D27" s="143"/>
      <c r="E27" s="145" t="s">
        <v>37</v>
      </c>
      <c r="F27" s="145"/>
      <c r="G27" s="145"/>
      <c r="H27" s="145"/>
      <c r="I27" s="146"/>
      <c r="J27" s="143"/>
      <c r="K27" s="143"/>
      <c r="L27" s="147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137"/>
      <c r="J28" s="39"/>
      <c r="K28" s="39"/>
      <c r="L28" s="13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8"/>
      <c r="E29" s="148"/>
      <c r="F29" s="148"/>
      <c r="G29" s="148"/>
      <c r="H29" s="148"/>
      <c r="I29" s="149"/>
      <c r="J29" s="148"/>
      <c r="K29" s="148"/>
      <c r="L29" s="138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0" t="s">
        <v>38</v>
      </c>
      <c r="E30" s="39"/>
      <c r="F30" s="39"/>
      <c r="G30" s="39"/>
      <c r="H30" s="39"/>
      <c r="I30" s="137"/>
      <c r="J30" s="151">
        <f>ROUND(J80, 2)</f>
        <v>0</v>
      </c>
      <c r="K30" s="39"/>
      <c r="L30" s="138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8"/>
      <c r="E31" s="148"/>
      <c r="F31" s="148"/>
      <c r="G31" s="148"/>
      <c r="H31" s="148"/>
      <c r="I31" s="149"/>
      <c r="J31" s="148"/>
      <c r="K31" s="148"/>
      <c r="L31" s="138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2" t="s">
        <v>40</v>
      </c>
      <c r="G32" s="39"/>
      <c r="H32" s="39"/>
      <c r="I32" s="153" t="s">
        <v>39</v>
      </c>
      <c r="J32" s="152" t="s">
        <v>41</v>
      </c>
      <c r="K32" s="39"/>
      <c r="L32" s="138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42</v>
      </c>
      <c r="E33" s="135" t="s">
        <v>43</v>
      </c>
      <c r="F33" s="155">
        <f>ROUND((SUM(BE80:BE90)),  2)</f>
        <v>0</v>
      </c>
      <c r="G33" s="39"/>
      <c r="H33" s="39"/>
      <c r="I33" s="156">
        <v>0.20999999999999999</v>
      </c>
      <c r="J33" s="155">
        <f>ROUND(((SUM(BE80:BE90))*I33),  2)</f>
        <v>0</v>
      </c>
      <c r="K33" s="39"/>
      <c r="L33" s="138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5" t="s">
        <v>44</v>
      </c>
      <c r="F34" s="155">
        <f>ROUND((SUM(BF80:BF90)),  2)</f>
        <v>0</v>
      </c>
      <c r="G34" s="39"/>
      <c r="H34" s="39"/>
      <c r="I34" s="156">
        <v>0.14999999999999999</v>
      </c>
      <c r="J34" s="155">
        <f>ROUND(((SUM(BF80:BF90))*I34),  2)</f>
        <v>0</v>
      </c>
      <c r="K34" s="39"/>
      <c r="L34" s="138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5" t="s">
        <v>45</v>
      </c>
      <c r="F35" s="155">
        <f>ROUND((SUM(BG80:BG90)),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138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5" t="s">
        <v>46</v>
      </c>
      <c r="F36" s="155">
        <f>ROUND((SUM(BH80:BH90)),  2)</f>
        <v>0</v>
      </c>
      <c r="G36" s="39"/>
      <c r="H36" s="39"/>
      <c r="I36" s="156">
        <v>0.14999999999999999</v>
      </c>
      <c r="J36" s="155">
        <f>0</f>
        <v>0</v>
      </c>
      <c r="K36" s="39"/>
      <c r="L36" s="138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5" t="s">
        <v>47</v>
      </c>
      <c r="F37" s="155">
        <f>ROUND((SUM(BI80:BI90)),  2)</f>
        <v>0</v>
      </c>
      <c r="G37" s="39"/>
      <c r="H37" s="39"/>
      <c r="I37" s="156">
        <v>0</v>
      </c>
      <c r="J37" s="155">
        <f>0</f>
        <v>0</v>
      </c>
      <c r="K37" s="39"/>
      <c r="L37" s="138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137"/>
      <c r="J38" s="39"/>
      <c r="K38" s="39"/>
      <c r="L38" s="13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48</v>
      </c>
      <c r="E39" s="159"/>
      <c r="F39" s="159"/>
      <c r="G39" s="160" t="s">
        <v>49</v>
      </c>
      <c r="H39" s="161" t="s">
        <v>50</v>
      </c>
      <c r="I39" s="162"/>
      <c r="J39" s="163">
        <f>SUM(J30:J37)</f>
        <v>0</v>
      </c>
      <c r="K39" s="164"/>
      <c r="L39" s="138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65"/>
      <c r="C40" s="166"/>
      <c r="D40" s="166"/>
      <c r="E40" s="166"/>
      <c r="F40" s="166"/>
      <c r="G40" s="166"/>
      <c r="H40" s="166"/>
      <c r="I40" s="167"/>
      <c r="J40" s="166"/>
      <c r="K40" s="166"/>
      <c r="L40" s="1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8"/>
      <c r="C44" s="169"/>
      <c r="D44" s="169"/>
      <c r="E44" s="169"/>
      <c r="F44" s="169"/>
      <c r="G44" s="169"/>
      <c r="H44" s="169"/>
      <c r="I44" s="170"/>
      <c r="J44" s="169"/>
      <c r="K44" s="169"/>
      <c r="L44" s="13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92</v>
      </c>
      <c r="D45" s="41"/>
      <c r="E45" s="41"/>
      <c r="F45" s="41"/>
      <c r="G45" s="41"/>
      <c r="H45" s="41"/>
      <c r="I45" s="137"/>
      <c r="J45" s="41"/>
      <c r="K45" s="41"/>
      <c r="L45" s="138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137"/>
      <c r="J46" s="41"/>
      <c r="K46" s="41"/>
      <c r="L46" s="138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137"/>
      <c r="J47" s="41"/>
      <c r="K47" s="41"/>
      <c r="L47" s="13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71" t="str">
        <f>E7</f>
        <v>(NEUZ) - Obnova místní komunikace 13c, Malý Beranov 36, 58603</v>
      </c>
      <c r="F48" s="33"/>
      <c r="G48" s="33"/>
      <c r="H48" s="33"/>
      <c r="I48" s="137"/>
      <c r="J48" s="41"/>
      <c r="K48" s="41"/>
      <c r="L48" s="138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90</v>
      </c>
      <c r="D49" s="41"/>
      <c r="E49" s="41"/>
      <c r="F49" s="41"/>
      <c r="G49" s="41"/>
      <c r="H49" s="41"/>
      <c r="I49" s="137"/>
      <c r="J49" s="41"/>
      <c r="K49" s="41"/>
      <c r="L49" s="138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03 - VON - vedlejší a ostatní náklady</v>
      </c>
      <c r="F50" s="41"/>
      <c r="G50" s="41"/>
      <c r="H50" s="41"/>
      <c r="I50" s="137"/>
      <c r="J50" s="41"/>
      <c r="K50" s="41"/>
      <c r="L50" s="138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137"/>
      <c r="J51" s="41"/>
      <c r="K51" s="41"/>
      <c r="L51" s="138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Malý Beranov</v>
      </c>
      <c r="G52" s="41"/>
      <c r="H52" s="41"/>
      <c r="I52" s="141" t="s">
        <v>23</v>
      </c>
      <c r="J52" s="73" t="str">
        <f>IF(J12="","",J12)</f>
        <v>7. 12. 2020</v>
      </c>
      <c r="K52" s="41"/>
      <c r="L52" s="138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137"/>
      <c r="J53" s="41"/>
      <c r="K53" s="41"/>
      <c r="L53" s="138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40.05" customHeight="1">
      <c r="A54" s="39"/>
      <c r="B54" s="40"/>
      <c r="C54" s="33" t="s">
        <v>25</v>
      </c>
      <c r="D54" s="41"/>
      <c r="E54" s="41"/>
      <c r="F54" s="28" t="str">
        <f>E15</f>
        <v>Obec Malý Beranov, Malý Beranov 36, 58603</v>
      </c>
      <c r="G54" s="41"/>
      <c r="H54" s="41"/>
      <c r="I54" s="141" t="s">
        <v>31</v>
      </c>
      <c r="J54" s="37" t="str">
        <f>E21</f>
        <v>Ing.Josef Slabý, Arnolec 30, Jamné 58827</v>
      </c>
      <c r="K54" s="41"/>
      <c r="L54" s="138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141" t="s">
        <v>34</v>
      </c>
      <c r="J55" s="37" t="str">
        <f>E24</f>
        <v>Fr.Neuwirth</v>
      </c>
      <c r="K55" s="41"/>
      <c r="L55" s="138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137"/>
      <c r="J56" s="41"/>
      <c r="K56" s="41"/>
      <c r="L56" s="138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72" t="s">
        <v>93</v>
      </c>
      <c r="D57" s="173"/>
      <c r="E57" s="173"/>
      <c r="F57" s="173"/>
      <c r="G57" s="173"/>
      <c r="H57" s="173"/>
      <c r="I57" s="174"/>
      <c r="J57" s="175" t="s">
        <v>94</v>
      </c>
      <c r="K57" s="173"/>
      <c r="L57" s="138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137"/>
      <c r="J58" s="41"/>
      <c r="K58" s="41"/>
      <c r="L58" s="138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76" t="s">
        <v>70</v>
      </c>
      <c r="D59" s="41"/>
      <c r="E59" s="41"/>
      <c r="F59" s="41"/>
      <c r="G59" s="41"/>
      <c r="H59" s="41"/>
      <c r="I59" s="137"/>
      <c r="J59" s="103">
        <f>J80</f>
        <v>0</v>
      </c>
      <c r="K59" s="41"/>
      <c r="L59" s="138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95</v>
      </c>
    </row>
    <row r="60" s="9" customFormat="1" ht="24.96" customHeight="1">
      <c r="A60" s="9"/>
      <c r="B60" s="177"/>
      <c r="C60" s="178"/>
      <c r="D60" s="179" t="s">
        <v>164</v>
      </c>
      <c r="E60" s="180"/>
      <c r="F60" s="180"/>
      <c r="G60" s="180"/>
      <c r="H60" s="180"/>
      <c r="I60" s="181"/>
      <c r="J60" s="182">
        <f>J81</f>
        <v>0</v>
      </c>
      <c r="K60" s="178"/>
      <c r="L60" s="18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39"/>
      <c r="B61" s="40"/>
      <c r="C61" s="41"/>
      <c r="D61" s="41"/>
      <c r="E61" s="41"/>
      <c r="F61" s="41"/>
      <c r="G61" s="41"/>
      <c r="H61" s="41"/>
      <c r="I61" s="137"/>
      <c r="J61" s="41"/>
      <c r="K61" s="41"/>
      <c r="L61" s="138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6.96" customHeight="1">
      <c r="A62" s="39"/>
      <c r="B62" s="60"/>
      <c r="C62" s="61"/>
      <c r="D62" s="61"/>
      <c r="E62" s="61"/>
      <c r="F62" s="61"/>
      <c r="G62" s="61"/>
      <c r="H62" s="61"/>
      <c r="I62" s="167"/>
      <c r="J62" s="61"/>
      <c r="K62" s="61"/>
      <c r="L62" s="138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6" s="2" customFormat="1" ht="6.96" customHeight="1">
      <c r="A66" s="39"/>
      <c r="B66" s="62"/>
      <c r="C66" s="63"/>
      <c r="D66" s="63"/>
      <c r="E66" s="63"/>
      <c r="F66" s="63"/>
      <c r="G66" s="63"/>
      <c r="H66" s="63"/>
      <c r="I66" s="170"/>
      <c r="J66" s="63"/>
      <c r="K66" s="63"/>
      <c r="L66" s="138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24.96" customHeight="1">
      <c r="A67" s="39"/>
      <c r="B67" s="40"/>
      <c r="C67" s="24" t="s">
        <v>98</v>
      </c>
      <c r="D67" s="41"/>
      <c r="E67" s="41"/>
      <c r="F67" s="41"/>
      <c r="G67" s="41"/>
      <c r="H67" s="41"/>
      <c r="I67" s="137"/>
      <c r="J67" s="41"/>
      <c r="K67" s="41"/>
      <c r="L67" s="138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40"/>
      <c r="C68" s="41"/>
      <c r="D68" s="41"/>
      <c r="E68" s="41"/>
      <c r="F68" s="41"/>
      <c r="G68" s="41"/>
      <c r="H68" s="41"/>
      <c r="I68" s="137"/>
      <c r="J68" s="41"/>
      <c r="K68" s="41"/>
      <c r="L68" s="138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12" customHeight="1">
      <c r="A69" s="39"/>
      <c r="B69" s="40"/>
      <c r="C69" s="33" t="s">
        <v>16</v>
      </c>
      <c r="D69" s="41"/>
      <c r="E69" s="41"/>
      <c r="F69" s="41"/>
      <c r="G69" s="41"/>
      <c r="H69" s="41"/>
      <c r="I69" s="137"/>
      <c r="J69" s="41"/>
      <c r="K69" s="41"/>
      <c r="L69" s="138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6.5" customHeight="1">
      <c r="A70" s="39"/>
      <c r="B70" s="40"/>
      <c r="C70" s="41"/>
      <c r="D70" s="41"/>
      <c r="E70" s="171" t="str">
        <f>E7</f>
        <v>(NEUZ) - Obnova místní komunikace 13c, Malý Beranov 36, 58603</v>
      </c>
      <c r="F70" s="33"/>
      <c r="G70" s="33"/>
      <c r="H70" s="33"/>
      <c r="I70" s="137"/>
      <c r="J70" s="41"/>
      <c r="K70" s="41"/>
      <c r="L70" s="138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90</v>
      </c>
      <c r="D71" s="41"/>
      <c r="E71" s="41"/>
      <c r="F71" s="41"/>
      <c r="G71" s="41"/>
      <c r="H71" s="41"/>
      <c r="I71" s="137"/>
      <c r="J71" s="41"/>
      <c r="K71" s="41"/>
      <c r="L71" s="138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6.5" customHeight="1">
      <c r="A72" s="39"/>
      <c r="B72" s="40"/>
      <c r="C72" s="41"/>
      <c r="D72" s="41"/>
      <c r="E72" s="70" t="str">
        <f>E9</f>
        <v>03 - VON - vedlejší a ostatní náklady</v>
      </c>
      <c r="F72" s="41"/>
      <c r="G72" s="41"/>
      <c r="H72" s="41"/>
      <c r="I72" s="137"/>
      <c r="J72" s="41"/>
      <c r="K72" s="41"/>
      <c r="L72" s="138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41"/>
      <c r="D73" s="41"/>
      <c r="E73" s="41"/>
      <c r="F73" s="41"/>
      <c r="G73" s="41"/>
      <c r="H73" s="41"/>
      <c r="I73" s="137"/>
      <c r="J73" s="41"/>
      <c r="K73" s="41"/>
      <c r="L73" s="138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21</v>
      </c>
      <c r="D74" s="41"/>
      <c r="E74" s="41"/>
      <c r="F74" s="28" t="str">
        <f>F12</f>
        <v>Malý Beranov</v>
      </c>
      <c r="G74" s="41"/>
      <c r="H74" s="41"/>
      <c r="I74" s="141" t="s">
        <v>23</v>
      </c>
      <c r="J74" s="73" t="str">
        <f>IF(J12="","",J12)</f>
        <v>7. 12. 2020</v>
      </c>
      <c r="K74" s="41"/>
      <c r="L74" s="138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137"/>
      <c r="J75" s="41"/>
      <c r="K75" s="41"/>
      <c r="L75" s="138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40.05" customHeight="1">
      <c r="A76" s="39"/>
      <c r="B76" s="40"/>
      <c r="C76" s="33" t="s">
        <v>25</v>
      </c>
      <c r="D76" s="41"/>
      <c r="E76" s="41"/>
      <c r="F76" s="28" t="str">
        <f>E15</f>
        <v>Obec Malý Beranov, Malý Beranov 36, 58603</v>
      </c>
      <c r="G76" s="41"/>
      <c r="H76" s="41"/>
      <c r="I76" s="141" t="s">
        <v>31</v>
      </c>
      <c r="J76" s="37" t="str">
        <f>E21</f>
        <v>Ing.Josef Slabý, Arnolec 30, Jamné 58827</v>
      </c>
      <c r="K76" s="41"/>
      <c r="L76" s="138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15" customHeight="1">
      <c r="A77" s="39"/>
      <c r="B77" s="40"/>
      <c r="C77" s="33" t="s">
        <v>29</v>
      </c>
      <c r="D77" s="41"/>
      <c r="E77" s="41"/>
      <c r="F77" s="28" t="str">
        <f>IF(E18="","",E18)</f>
        <v>Vyplň údaj</v>
      </c>
      <c r="G77" s="41"/>
      <c r="H77" s="41"/>
      <c r="I77" s="141" t="s">
        <v>34</v>
      </c>
      <c r="J77" s="37" t="str">
        <f>E24</f>
        <v>Fr.Neuwirth</v>
      </c>
      <c r="K77" s="41"/>
      <c r="L77" s="138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0.32" customHeight="1">
      <c r="A78" s="39"/>
      <c r="B78" s="40"/>
      <c r="C78" s="41"/>
      <c r="D78" s="41"/>
      <c r="E78" s="41"/>
      <c r="F78" s="41"/>
      <c r="G78" s="41"/>
      <c r="H78" s="41"/>
      <c r="I78" s="137"/>
      <c r="J78" s="41"/>
      <c r="K78" s="41"/>
      <c r="L78" s="138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11" customFormat="1" ht="29.28" customHeight="1">
      <c r="A79" s="191"/>
      <c r="B79" s="192"/>
      <c r="C79" s="193" t="s">
        <v>99</v>
      </c>
      <c r="D79" s="194" t="s">
        <v>57</v>
      </c>
      <c r="E79" s="194" t="s">
        <v>53</v>
      </c>
      <c r="F79" s="194" t="s">
        <v>54</v>
      </c>
      <c r="G79" s="194" t="s">
        <v>100</v>
      </c>
      <c r="H79" s="194" t="s">
        <v>101</v>
      </c>
      <c r="I79" s="195" t="s">
        <v>102</v>
      </c>
      <c r="J79" s="194" t="s">
        <v>94</v>
      </c>
      <c r="K79" s="196" t="s">
        <v>103</v>
      </c>
      <c r="L79" s="197"/>
      <c r="M79" s="93" t="s">
        <v>19</v>
      </c>
      <c r="N79" s="94" t="s">
        <v>42</v>
      </c>
      <c r="O79" s="94" t="s">
        <v>104</v>
      </c>
      <c r="P79" s="94" t="s">
        <v>105</v>
      </c>
      <c r="Q79" s="94" t="s">
        <v>106</v>
      </c>
      <c r="R79" s="94" t="s">
        <v>107</v>
      </c>
      <c r="S79" s="94" t="s">
        <v>108</v>
      </c>
      <c r="T79" s="95" t="s">
        <v>109</v>
      </c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</row>
    <row r="80" s="2" customFormat="1" ht="22.8" customHeight="1">
      <c r="A80" s="39"/>
      <c r="B80" s="40"/>
      <c r="C80" s="100" t="s">
        <v>110</v>
      </c>
      <c r="D80" s="41"/>
      <c r="E80" s="41"/>
      <c r="F80" s="41"/>
      <c r="G80" s="41"/>
      <c r="H80" s="41"/>
      <c r="I80" s="137"/>
      <c r="J80" s="198">
        <f>BK80</f>
        <v>0</v>
      </c>
      <c r="K80" s="41"/>
      <c r="L80" s="45"/>
      <c r="M80" s="96"/>
      <c r="N80" s="199"/>
      <c r="O80" s="97"/>
      <c r="P80" s="200">
        <f>P81</f>
        <v>0</v>
      </c>
      <c r="Q80" s="97"/>
      <c r="R80" s="200">
        <f>R81</f>
        <v>0</v>
      </c>
      <c r="S80" s="97"/>
      <c r="T80" s="201">
        <f>T81</f>
        <v>0</v>
      </c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T80" s="18" t="s">
        <v>71</v>
      </c>
      <c r="AU80" s="18" t="s">
        <v>95</v>
      </c>
      <c r="BK80" s="202">
        <f>BK81</f>
        <v>0</v>
      </c>
    </row>
    <row r="81" s="12" customFormat="1" ht="25.92" customHeight="1">
      <c r="A81" s="12"/>
      <c r="B81" s="203"/>
      <c r="C81" s="204"/>
      <c r="D81" s="205" t="s">
        <v>71</v>
      </c>
      <c r="E81" s="206" t="s">
        <v>165</v>
      </c>
      <c r="F81" s="206" t="s">
        <v>166</v>
      </c>
      <c r="G81" s="204"/>
      <c r="H81" s="204"/>
      <c r="I81" s="207"/>
      <c r="J81" s="208">
        <f>BK81</f>
        <v>0</v>
      </c>
      <c r="K81" s="204"/>
      <c r="L81" s="209"/>
      <c r="M81" s="210"/>
      <c r="N81" s="211"/>
      <c r="O81" s="211"/>
      <c r="P81" s="212">
        <f>SUM(P82:P90)</f>
        <v>0</v>
      </c>
      <c r="Q81" s="211"/>
      <c r="R81" s="212">
        <f>SUM(R82:R90)</f>
        <v>0</v>
      </c>
      <c r="S81" s="211"/>
      <c r="T81" s="213">
        <f>SUM(T82:T90)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14" t="s">
        <v>80</v>
      </c>
      <c r="AT81" s="215" t="s">
        <v>71</v>
      </c>
      <c r="AU81" s="215" t="s">
        <v>72</v>
      </c>
      <c r="AY81" s="214" t="s">
        <v>113</v>
      </c>
      <c r="BK81" s="216">
        <f>SUM(BK82:BK90)</f>
        <v>0</v>
      </c>
    </row>
    <row r="82" s="2" customFormat="1" ht="16.5" customHeight="1">
      <c r="A82" s="39"/>
      <c r="B82" s="40"/>
      <c r="C82" s="219" t="s">
        <v>80</v>
      </c>
      <c r="D82" s="219" t="s">
        <v>116</v>
      </c>
      <c r="E82" s="220" t="s">
        <v>167</v>
      </c>
      <c r="F82" s="221" t="s">
        <v>168</v>
      </c>
      <c r="G82" s="222" t="s">
        <v>169</v>
      </c>
      <c r="H82" s="223">
        <v>1</v>
      </c>
      <c r="I82" s="224"/>
      <c r="J82" s="225">
        <f>ROUND(I82*H82,2)</f>
        <v>0</v>
      </c>
      <c r="K82" s="221" t="s">
        <v>19</v>
      </c>
      <c r="L82" s="45"/>
      <c r="M82" s="226" t="s">
        <v>19</v>
      </c>
      <c r="N82" s="227" t="s">
        <v>43</v>
      </c>
      <c r="O82" s="85"/>
      <c r="P82" s="228">
        <f>O82*H82</f>
        <v>0</v>
      </c>
      <c r="Q82" s="228">
        <v>0</v>
      </c>
      <c r="R82" s="228">
        <f>Q82*H82</f>
        <v>0</v>
      </c>
      <c r="S82" s="228">
        <v>0</v>
      </c>
      <c r="T82" s="229">
        <f>S82*H82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R82" s="230" t="s">
        <v>170</v>
      </c>
      <c r="AT82" s="230" t="s">
        <v>116</v>
      </c>
      <c r="AU82" s="230" t="s">
        <v>80</v>
      </c>
      <c r="AY82" s="18" t="s">
        <v>113</v>
      </c>
      <c r="BE82" s="231">
        <f>IF(N82="základní",J82,0)</f>
        <v>0</v>
      </c>
      <c r="BF82" s="231">
        <f>IF(N82="snížená",J82,0)</f>
        <v>0</v>
      </c>
      <c r="BG82" s="231">
        <f>IF(N82="zákl. přenesená",J82,0)</f>
        <v>0</v>
      </c>
      <c r="BH82" s="231">
        <f>IF(N82="sníž. přenesená",J82,0)</f>
        <v>0</v>
      </c>
      <c r="BI82" s="231">
        <f>IF(N82="nulová",J82,0)</f>
        <v>0</v>
      </c>
      <c r="BJ82" s="18" t="s">
        <v>80</v>
      </c>
      <c r="BK82" s="231">
        <f>ROUND(I82*H82,2)</f>
        <v>0</v>
      </c>
      <c r="BL82" s="18" t="s">
        <v>170</v>
      </c>
      <c r="BM82" s="230" t="s">
        <v>82</v>
      </c>
    </row>
    <row r="83" s="2" customFormat="1" ht="16.5" customHeight="1">
      <c r="A83" s="39"/>
      <c r="B83" s="40"/>
      <c r="C83" s="219" t="s">
        <v>82</v>
      </c>
      <c r="D83" s="219" t="s">
        <v>116</v>
      </c>
      <c r="E83" s="220" t="s">
        <v>171</v>
      </c>
      <c r="F83" s="221" t="s">
        <v>172</v>
      </c>
      <c r="G83" s="222" t="s">
        <v>169</v>
      </c>
      <c r="H83" s="223">
        <v>1</v>
      </c>
      <c r="I83" s="224"/>
      <c r="J83" s="225">
        <f>ROUND(I83*H83,2)</f>
        <v>0</v>
      </c>
      <c r="K83" s="221" t="s">
        <v>19</v>
      </c>
      <c r="L83" s="45"/>
      <c r="M83" s="226" t="s">
        <v>19</v>
      </c>
      <c r="N83" s="227" t="s">
        <v>43</v>
      </c>
      <c r="O83" s="85"/>
      <c r="P83" s="228">
        <f>O83*H83</f>
        <v>0</v>
      </c>
      <c r="Q83" s="228">
        <v>0</v>
      </c>
      <c r="R83" s="228">
        <f>Q83*H83</f>
        <v>0</v>
      </c>
      <c r="S83" s="228">
        <v>0</v>
      </c>
      <c r="T83" s="229">
        <f>S83*H83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R83" s="230" t="s">
        <v>170</v>
      </c>
      <c r="AT83" s="230" t="s">
        <v>116</v>
      </c>
      <c r="AU83" s="230" t="s">
        <v>80</v>
      </c>
      <c r="AY83" s="18" t="s">
        <v>113</v>
      </c>
      <c r="BE83" s="231">
        <f>IF(N83="základní",J83,0)</f>
        <v>0</v>
      </c>
      <c r="BF83" s="231">
        <f>IF(N83="snížená",J83,0)</f>
        <v>0</v>
      </c>
      <c r="BG83" s="231">
        <f>IF(N83="zákl. přenesená",J83,0)</f>
        <v>0</v>
      </c>
      <c r="BH83" s="231">
        <f>IF(N83="sníž. přenesená",J83,0)</f>
        <v>0</v>
      </c>
      <c r="BI83" s="231">
        <f>IF(N83="nulová",J83,0)</f>
        <v>0</v>
      </c>
      <c r="BJ83" s="18" t="s">
        <v>80</v>
      </c>
      <c r="BK83" s="231">
        <f>ROUND(I83*H83,2)</f>
        <v>0</v>
      </c>
      <c r="BL83" s="18" t="s">
        <v>170</v>
      </c>
      <c r="BM83" s="230" t="s">
        <v>121</v>
      </c>
    </row>
    <row r="84" s="2" customFormat="1" ht="16.5" customHeight="1">
      <c r="A84" s="39"/>
      <c r="B84" s="40"/>
      <c r="C84" s="219" t="s">
        <v>132</v>
      </c>
      <c r="D84" s="219" t="s">
        <v>116</v>
      </c>
      <c r="E84" s="220" t="s">
        <v>173</v>
      </c>
      <c r="F84" s="221" t="s">
        <v>174</v>
      </c>
      <c r="G84" s="222" t="s">
        <v>175</v>
      </c>
      <c r="H84" s="223">
        <v>1</v>
      </c>
      <c r="I84" s="224"/>
      <c r="J84" s="225">
        <f>ROUND(I84*H84,2)</f>
        <v>0</v>
      </c>
      <c r="K84" s="221" t="s">
        <v>19</v>
      </c>
      <c r="L84" s="45"/>
      <c r="M84" s="226" t="s">
        <v>19</v>
      </c>
      <c r="N84" s="227" t="s">
        <v>43</v>
      </c>
      <c r="O84" s="85"/>
      <c r="P84" s="228">
        <f>O84*H84</f>
        <v>0</v>
      </c>
      <c r="Q84" s="228">
        <v>0</v>
      </c>
      <c r="R84" s="228">
        <f>Q84*H84</f>
        <v>0</v>
      </c>
      <c r="S84" s="228">
        <v>0</v>
      </c>
      <c r="T84" s="229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30" t="s">
        <v>170</v>
      </c>
      <c r="AT84" s="230" t="s">
        <v>116</v>
      </c>
      <c r="AU84" s="230" t="s">
        <v>80</v>
      </c>
      <c r="AY84" s="18" t="s">
        <v>113</v>
      </c>
      <c r="BE84" s="231">
        <f>IF(N84="základní",J84,0)</f>
        <v>0</v>
      </c>
      <c r="BF84" s="231">
        <f>IF(N84="snížená",J84,0)</f>
        <v>0</v>
      </c>
      <c r="BG84" s="231">
        <f>IF(N84="zákl. přenesená",J84,0)</f>
        <v>0</v>
      </c>
      <c r="BH84" s="231">
        <f>IF(N84="sníž. přenesená",J84,0)</f>
        <v>0</v>
      </c>
      <c r="BI84" s="231">
        <f>IF(N84="nulová",J84,0)</f>
        <v>0</v>
      </c>
      <c r="BJ84" s="18" t="s">
        <v>80</v>
      </c>
      <c r="BK84" s="231">
        <f>ROUND(I84*H84,2)</f>
        <v>0</v>
      </c>
      <c r="BL84" s="18" t="s">
        <v>170</v>
      </c>
      <c r="BM84" s="230" t="s">
        <v>176</v>
      </c>
    </row>
    <row r="85" s="2" customFormat="1">
      <c r="A85" s="39"/>
      <c r="B85" s="40"/>
      <c r="C85" s="41"/>
      <c r="D85" s="234" t="s">
        <v>177</v>
      </c>
      <c r="E85" s="41"/>
      <c r="F85" s="278" t="s">
        <v>178</v>
      </c>
      <c r="G85" s="41"/>
      <c r="H85" s="41"/>
      <c r="I85" s="137"/>
      <c r="J85" s="41"/>
      <c r="K85" s="41"/>
      <c r="L85" s="45"/>
      <c r="M85" s="279"/>
      <c r="N85" s="280"/>
      <c r="O85" s="85"/>
      <c r="P85" s="85"/>
      <c r="Q85" s="85"/>
      <c r="R85" s="85"/>
      <c r="S85" s="85"/>
      <c r="T85" s="86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177</v>
      </c>
      <c r="AU85" s="18" t="s">
        <v>80</v>
      </c>
    </row>
    <row r="86" s="2" customFormat="1" ht="16.5" customHeight="1">
      <c r="A86" s="39"/>
      <c r="B86" s="40"/>
      <c r="C86" s="219" t="s">
        <v>121</v>
      </c>
      <c r="D86" s="219" t="s">
        <v>116</v>
      </c>
      <c r="E86" s="220" t="s">
        <v>179</v>
      </c>
      <c r="F86" s="221" t="s">
        <v>180</v>
      </c>
      <c r="G86" s="222" t="s">
        <v>169</v>
      </c>
      <c r="H86" s="223">
        <v>1</v>
      </c>
      <c r="I86" s="224"/>
      <c r="J86" s="225">
        <f>ROUND(I86*H86,2)</f>
        <v>0</v>
      </c>
      <c r="K86" s="221" t="s">
        <v>19</v>
      </c>
      <c r="L86" s="45"/>
      <c r="M86" s="226" t="s">
        <v>19</v>
      </c>
      <c r="N86" s="227" t="s">
        <v>43</v>
      </c>
      <c r="O86" s="85"/>
      <c r="P86" s="228">
        <f>O86*H86</f>
        <v>0</v>
      </c>
      <c r="Q86" s="228">
        <v>0</v>
      </c>
      <c r="R86" s="228">
        <f>Q86*H86</f>
        <v>0</v>
      </c>
      <c r="S86" s="228">
        <v>0</v>
      </c>
      <c r="T86" s="229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30" t="s">
        <v>170</v>
      </c>
      <c r="AT86" s="230" t="s">
        <v>116</v>
      </c>
      <c r="AU86" s="230" t="s">
        <v>80</v>
      </c>
      <c r="AY86" s="18" t="s">
        <v>113</v>
      </c>
      <c r="BE86" s="231">
        <f>IF(N86="základní",J86,0)</f>
        <v>0</v>
      </c>
      <c r="BF86" s="231">
        <f>IF(N86="snížená",J86,0)</f>
        <v>0</v>
      </c>
      <c r="BG86" s="231">
        <f>IF(N86="zákl. přenesená",J86,0)</f>
        <v>0</v>
      </c>
      <c r="BH86" s="231">
        <f>IF(N86="sníž. přenesená",J86,0)</f>
        <v>0</v>
      </c>
      <c r="BI86" s="231">
        <f>IF(N86="nulová",J86,0)</f>
        <v>0</v>
      </c>
      <c r="BJ86" s="18" t="s">
        <v>80</v>
      </c>
      <c r="BK86" s="231">
        <f>ROUND(I86*H86,2)</f>
        <v>0</v>
      </c>
      <c r="BL86" s="18" t="s">
        <v>170</v>
      </c>
      <c r="BM86" s="230" t="s">
        <v>181</v>
      </c>
    </row>
    <row r="87" s="2" customFormat="1" ht="16.5" customHeight="1">
      <c r="A87" s="39"/>
      <c r="B87" s="40"/>
      <c r="C87" s="219" t="s">
        <v>146</v>
      </c>
      <c r="D87" s="219" t="s">
        <v>116</v>
      </c>
      <c r="E87" s="220" t="s">
        <v>182</v>
      </c>
      <c r="F87" s="221" t="s">
        <v>183</v>
      </c>
      <c r="G87" s="222" t="s">
        <v>169</v>
      </c>
      <c r="H87" s="223">
        <v>1</v>
      </c>
      <c r="I87" s="224"/>
      <c r="J87" s="225">
        <f>ROUND(I87*H87,2)</f>
        <v>0</v>
      </c>
      <c r="K87" s="221" t="s">
        <v>19</v>
      </c>
      <c r="L87" s="45"/>
      <c r="M87" s="226" t="s">
        <v>19</v>
      </c>
      <c r="N87" s="227" t="s">
        <v>43</v>
      </c>
      <c r="O87" s="85"/>
      <c r="P87" s="228">
        <f>O87*H87</f>
        <v>0</v>
      </c>
      <c r="Q87" s="228">
        <v>0</v>
      </c>
      <c r="R87" s="228">
        <f>Q87*H87</f>
        <v>0</v>
      </c>
      <c r="S87" s="228">
        <v>0</v>
      </c>
      <c r="T87" s="229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30" t="s">
        <v>170</v>
      </c>
      <c r="AT87" s="230" t="s">
        <v>116</v>
      </c>
      <c r="AU87" s="230" t="s">
        <v>80</v>
      </c>
      <c r="AY87" s="18" t="s">
        <v>113</v>
      </c>
      <c r="BE87" s="231">
        <f>IF(N87="základní",J87,0)</f>
        <v>0</v>
      </c>
      <c r="BF87" s="231">
        <f>IF(N87="snížená",J87,0)</f>
        <v>0</v>
      </c>
      <c r="BG87" s="231">
        <f>IF(N87="zákl. přenesená",J87,0)</f>
        <v>0</v>
      </c>
      <c r="BH87" s="231">
        <f>IF(N87="sníž. přenesená",J87,0)</f>
        <v>0</v>
      </c>
      <c r="BI87" s="231">
        <f>IF(N87="nulová",J87,0)</f>
        <v>0</v>
      </c>
      <c r="BJ87" s="18" t="s">
        <v>80</v>
      </c>
      <c r="BK87" s="231">
        <f>ROUND(I87*H87,2)</f>
        <v>0</v>
      </c>
      <c r="BL87" s="18" t="s">
        <v>170</v>
      </c>
      <c r="BM87" s="230" t="s">
        <v>184</v>
      </c>
    </row>
    <row r="88" s="2" customFormat="1" ht="16.5" customHeight="1">
      <c r="A88" s="39"/>
      <c r="B88" s="40"/>
      <c r="C88" s="219" t="s">
        <v>185</v>
      </c>
      <c r="D88" s="219" t="s">
        <v>116</v>
      </c>
      <c r="E88" s="220" t="s">
        <v>186</v>
      </c>
      <c r="F88" s="221" t="s">
        <v>187</v>
      </c>
      <c r="G88" s="222" t="s">
        <v>169</v>
      </c>
      <c r="H88" s="223">
        <v>1</v>
      </c>
      <c r="I88" s="224"/>
      <c r="J88" s="225">
        <f>ROUND(I88*H88,2)</f>
        <v>0</v>
      </c>
      <c r="K88" s="221" t="s">
        <v>19</v>
      </c>
      <c r="L88" s="45"/>
      <c r="M88" s="226" t="s">
        <v>19</v>
      </c>
      <c r="N88" s="227" t="s">
        <v>43</v>
      </c>
      <c r="O88" s="85"/>
      <c r="P88" s="228">
        <f>O88*H88</f>
        <v>0</v>
      </c>
      <c r="Q88" s="228">
        <v>0</v>
      </c>
      <c r="R88" s="228">
        <f>Q88*H88</f>
        <v>0</v>
      </c>
      <c r="S88" s="228">
        <v>0</v>
      </c>
      <c r="T88" s="229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30" t="s">
        <v>170</v>
      </c>
      <c r="AT88" s="230" t="s">
        <v>116</v>
      </c>
      <c r="AU88" s="230" t="s">
        <v>80</v>
      </c>
      <c r="AY88" s="18" t="s">
        <v>113</v>
      </c>
      <c r="BE88" s="231">
        <f>IF(N88="základní",J88,0)</f>
        <v>0</v>
      </c>
      <c r="BF88" s="231">
        <f>IF(N88="snížená",J88,0)</f>
        <v>0</v>
      </c>
      <c r="BG88" s="231">
        <f>IF(N88="zákl. přenesená",J88,0)</f>
        <v>0</v>
      </c>
      <c r="BH88" s="231">
        <f>IF(N88="sníž. přenesená",J88,0)</f>
        <v>0</v>
      </c>
      <c r="BI88" s="231">
        <f>IF(N88="nulová",J88,0)</f>
        <v>0</v>
      </c>
      <c r="BJ88" s="18" t="s">
        <v>80</v>
      </c>
      <c r="BK88" s="231">
        <f>ROUND(I88*H88,2)</f>
        <v>0</v>
      </c>
      <c r="BL88" s="18" t="s">
        <v>170</v>
      </c>
      <c r="BM88" s="230" t="s">
        <v>188</v>
      </c>
    </row>
    <row r="89" s="2" customFormat="1" ht="16.5" customHeight="1">
      <c r="A89" s="39"/>
      <c r="B89" s="40"/>
      <c r="C89" s="219" t="s">
        <v>189</v>
      </c>
      <c r="D89" s="219" t="s">
        <v>116</v>
      </c>
      <c r="E89" s="220" t="s">
        <v>190</v>
      </c>
      <c r="F89" s="221" t="s">
        <v>191</v>
      </c>
      <c r="G89" s="222" t="s">
        <v>169</v>
      </c>
      <c r="H89" s="223">
        <v>1</v>
      </c>
      <c r="I89" s="224"/>
      <c r="J89" s="225">
        <f>ROUND(I89*H89,2)</f>
        <v>0</v>
      </c>
      <c r="K89" s="221" t="s">
        <v>19</v>
      </c>
      <c r="L89" s="45"/>
      <c r="M89" s="226" t="s">
        <v>19</v>
      </c>
      <c r="N89" s="227" t="s">
        <v>43</v>
      </c>
      <c r="O89" s="85"/>
      <c r="P89" s="228">
        <f>O89*H89</f>
        <v>0</v>
      </c>
      <c r="Q89" s="228">
        <v>0</v>
      </c>
      <c r="R89" s="228">
        <f>Q89*H89</f>
        <v>0</v>
      </c>
      <c r="S89" s="228">
        <v>0</v>
      </c>
      <c r="T89" s="229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30" t="s">
        <v>170</v>
      </c>
      <c r="AT89" s="230" t="s">
        <v>116</v>
      </c>
      <c r="AU89" s="230" t="s">
        <v>80</v>
      </c>
      <c r="AY89" s="18" t="s">
        <v>113</v>
      </c>
      <c r="BE89" s="231">
        <f>IF(N89="základní",J89,0)</f>
        <v>0</v>
      </c>
      <c r="BF89" s="231">
        <f>IF(N89="snížená",J89,0)</f>
        <v>0</v>
      </c>
      <c r="BG89" s="231">
        <f>IF(N89="zákl. přenesená",J89,0)</f>
        <v>0</v>
      </c>
      <c r="BH89" s="231">
        <f>IF(N89="sníž. přenesená",J89,0)</f>
        <v>0</v>
      </c>
      <c r="BI89" s="231">
        <f>IF(N89="nulová",J89,0)</f>
        <v>0</v>
      </c>
      <c r="BJ89" s="18" t="s">
        <v>80</v>
      </c>
      <c r="BK89" s="231">
        <f>ROUND(I89*H89,2)</f>
        <v>0</v>
      </c>
      <c r="BL89" s="18" t="s">
        <v>170</v>
      </c>
      <c r="BM89" s="230" t="s">
        <v>114</v>
      </c>
    </row>
    <row r="90" s="2" customFormat="1" ht="16.5" customHeight="1">
      <c r="A90" s="39"/>
      <c r="B90" s="40"/>
      <c r="C90" s="219" t="s">
        <v>140</v>
      </c>
      <c r="D90" s="219" t="s">
        <v>116</v>
      </c>
      <c r="E90" s="220" t="s">
        <v>192</v>
      </c>
      <c r="F90" s="221" t="s">
        <v>193</v>
      </c>
      <c r="G90" s="222" t="s">
        <v>169</v>
      </c>
      <c r="H90" s="223">
        <v>1</v>
      </c>
      <c r="I90" s="224"/>
      <c r="J90" s="225">
        <f>ROUND(I90*H90,2)</f>
        <v>0</v>
      </c>
      <c r="K90" s="221" t="s">
        <v>19</v>
      </c>
      <c r="L90" s="45"/>
      <c r="M90" s="281" t="s">
        <v>19</v>
      </c>
      <c r="N90" s="282" t="s">
        <v>43</v>
      </c>
      <c r="O90" s="283"/>
      <c r="P90" s="284">
        <f>O90*H90</f>
        <v>0</v>
      </c>
      <c r="Q90" s="284">
        <v>0</v>
      </c>
      <c r="R90" s="284">
        <f>Q90*H90</f>
        <v>0</v>
      </c>
      <c r="S90" s="284">
        <v>0</v>
      </c>
      <c r="T90" s="28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30" t="s">
        <v>170</v>
      </c>
      <c r="AT90" s="230" t="s">
        <v>116</v>
      </c>
      <c r="AU90" s="230" t="s">
        <v>80</v>
      </c>
      <c r="AY90" s="18" t="s">
        <v>113</v>
      </c>
      <c r="BE90" s="231">
        <f>IF(N90="základní",J90,0)</f>
        <v>0</v>
      </c>
      <c r="BF90" s="231">
        <f>IF(N90="snížená",J90,0)</f>
        <v>0</v>
      </c>
      <c r="BG90" s="231">
        <f>IF(N90="zákl. přenesená",J90,0)</f>
        <v>0</v>
      </c>
      <c r="BH90" s="231">
        <f>IF(N90="sníž. přenesená",J90,0)</f>
        <v>0</v>
      </c>
      <c r="BI90" s="231">
        <f>IF(N90="nulová",J90,0)</f>
        <v>0</v>
      </c>
      <c r="BJ90" s="18" t="s">
        <v>80</v>
      </c>
      <c r="BK90" s="231">
        <f>ROUND(I90*H90,2)</f>
        <v>0</v>
      </c>
      <c r="BL90" s="18" t="s">
        <v>170</v>
      </c>
      <c r="BM90" s="230" t="s">
        <v>194</v>
      </c>
    </row>
    <row r="91" s="2" customFormat="1" ht="6.96" customHeight="1">
      <c r="A91" s="39"/>
      <c r="B91" s="60"/>
      <c r="C91" s="61"/>
      <c r="D91" s="61"/>
      <c r="E91" s="61"/>
      <c r="F91" s="61"/>
      <c r="G91" s="61"/>
      <c r="H91" s="61"/>
      <c r="I91" s="167"/>
      <c r="J91" s="61"/>
      <c r="K91" s="61"/>
      <c r="L91" s="45"/>
      <c r="M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</sheetData>
  <sheetProtection sheet="1" autoFilter="0" formatColumns="0" formatRows="0" objects="1" scenarios="1" spinCount="100000" saltValue="nkx7jwsMmbLxPwEJXEpmF9DCF8BZ92ZY8ojY6PxtQPCdRkrV5BwG1ORgr7uaGBs1klIdtdnXdhZ7Sc4yYWgP5A==" hashValue="Xp6b5Z5gQEDRHWstPSmEX4Ki2Cpbpy8AEjba4m2PsSy26H1pMm+jGxGnOjDEumTILsSjaZv4dTVLjjPK4dFDsg==" algorithmName="SHA-512" password="CEE1"/>
  <autoFilter ref="C79:K90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86" customWidth="1"/>
    <col min="2" max="2" width="1.667969" style="286" customWidth="1"/>
    <col min="3" max="4" width="5" style="286" customWidth="1"/>
    <col min="5" max="5" width="11.66016" style="286" customWidth="1"/>
    <col min="6" max="6" width="9.160156" style="286" customWidth="1"/>
    <col min="7" max="7" width="5" style="286" customWidth="1"/>
    <col min="8" max="8" width="77.83203" style="286" customWidth="1"/>
    <col min="9" max="10" width="20" style="286" customWidth="1"/>
    <col min="11" max="11" width="1.667969" style="286" customWidth="1"/>
  </cols>
  <sheetData>
    <row r="1" s="1" customFormat="1" ht="37.5" customHeight="1"/>
    <row r="2" s="1" customFormat="1" ht="7.5" customHeight="1">
      <c r="B2" s="287"/>
      <c r="C2" s="288"/>
      <c r="D2" s="288"/>
      <c r="E2" s="288"/>
      <c r="F2" s="288"/>
      <c r="G2" s="288"/>
      <c r="H2" s="288"/>
      <c r="I2" s="288"/>
      <c r="J2" s="288"/>
      <c r="K2" s="289"/>
    </row>
    <row r="3" s="16" customFormat="1" ht="45" customHeight="1">
      <c r="B3" s="290"/>
      <c r="C3" s="291" t="s">
        <v>195</v>
      </c>
      <c r="D3" s="291"/>
      <c r="E3" s="291"/>
      <c r="F3" s="291"/>
      <c r="G3" s="291"/>
      <c r="H3" s="291"/>
      <c r="I3" s="291"/>
      <c r="J3" s="291"/>
      <c r="K3" s="292"/>
    </row>
    <row r="4" s="1" customFormat="1" ht="25.5" customHeight="1">
      <c r="B4" s="293"/>
      <c r="C4" s="294" t="s">
        <v>196</v>
      </c>
      <c r="D4" s="294"/>
      <c r="E4" s="294"/>
      <c r="F4" s="294"/>
      <c r="G4" s="294"/>
      <c r="H4" s="294"/>
      <c r="I4" s="294"/>
      <c r="J4" s="294"/>
      <c r="K4" s="295"/>
    </row>
    <row r="5" s="1" customFormat="1" ht="5.25" customHeight="1">
      <c r="B5" s="293"/>
      <c r="C5" s="296"/>
      <c r="D5" s="296"/>
      <c r="E5" s="296"/>
      <c r="F5" s="296"/>
      <c r="G5" s="296"/>
      <c r="H5" s="296"/>
      <c r="I5" s="296"/>
      <c r="J5" s="296"/>
      <c r="K5" s="295"/>
    </row>
    <row r="6" s="1" customFormat="1" ht="15" customHeight="1">
      <c r="B6" s="293"/>
      <c r="C6" s="297" t="s">
        <v>197</v>
      </c>
      <c r="D6" s="297"/>
      <c r="E6" s="297"/>
      <c r="F6" s="297"/>
      <c r="G6" s="297"/>
      <c r="H6" s="297"/>
      <c r="I6" s="297"/>
      <c r="J6" s="297"/>
      <c r="K6" s="295"/>
    </row>
    <row r="7" s="1" customFormat="1" ht="15" customHeight="1">
      <c r="B7" s="298"/>
      <c r="C7" s="297" t="s">
        <v>198</v>
      </c>
      <c r="D7" s="297"/>
      <c r="E7" s="297"/>
      <c r="F7" s="297"/>
      <c r="G7" s="297"/>
      <c r="H7" s="297"/>
      <c r="I7" s="297"/>
      <c r="J7" s="297"/>
      <c r="K7" s="295"/>
    </row>
    <row r="8" s="1" customFormat="1" ht="12.75" customHeight="1">
      <c r="B8" s="298"/>
      <c r="C8" s="297"/>
      <c r="D8" s="297"/>
      <c r="E8" s="297"/>
      <c r="F8" s="297"/>
      <c r="G8" s="297"/>
      <c r="H8" s="297"/>
      <c r="I8" s="297"/>
      <c r="J8" s="297"/>
      <c r="K8" s="295"/>
    </row>
    <row r="9" s="1" customFormat="1" ht="15" customHeight="1">
      <c r="B9" s="298"/>
      <c r="C9" s="297" t="s">
        <v>199</v>
      </c>
      <c r="D9" s="297"/>
      <c r="E9" s="297"/>
      <c r="F9" s="297"/>
      <c r="G9" s="297"/>
      <c r="H9" s="297"/>
      <c r="I9" s="297"/>
      <c r="J9" s="297"/>
      <c r="K9" s="295"/>
    </row>
    <row r="10" s="1" customFormat="1" ht="15" customHeight="1">
      <c r="B10" s="298"/>
      <c r="C10" s="297"/>
      <c r="D10" s="297" t="s">
        <v>200</v>
      </c>
      <c r="E10" s="297"/>
      <c r="F10" s="297"/>
      <c r="G10" s="297"/>
      <c r="H10" s="297"/>
      <c r="I10" s="297"/>
      <c r="J10" s="297"/>
      <c r="K10" s="295"/>
    </row>
    <row r="11" s="1" customFormat="1" ht="15" customHeight="1">
      <c r="B11" s="298"/>
      <c r="C11" s="299"/>
      <c r="D11" s="297" t="s">
        <v>201</v>
      </c>
      <c r="E11" s="297"/>
      <c r="F11" s="297"/>
      <c r="G11" s="297"/>
      <c r="H11" s="297"/>
      <c r="I11" s="297"/>
      <c r="J11" s="297"/>
      <c r="K11" s="295"/>
    </row>
    <row r="12" s="1" customFormat="1" ht="15" customHeight="1">
      <c r="B12" s="298"/>
      <c r="C12" s="299"/>
      <c r="D12" s="297"/>
      <c r="E12" s="297"/>
      <c r="F12" s="297"/>
      <c r="G12" s="297"/>
      <c r="H12" s="297"/>
      <c r="I12" s="297"/>
      <c r="J12" s="297"/>
      <c r="K12" s="295"/>
    </row>
    <row r="13" s="1" customFormat="1" ht="15" customHeight="1">
      <c r="B13" s="298"/>
      <c r="C13" s="299"/>
      <c r="D13" s="300" t="s">
        <v>202</v>
      </c>
      <c r="E13" s="297"/>
      <c r="F13" s="297"/>
      <c r="G13" s="297"/>
      <c r="H13" s="297"/>
      <c r="I13" s="297"/>
      <c r="J13" s="297"/>
      <c r="K13" s="295"/>
    </row>
    <row r="14" s="1" customFormat="1" ht="12.75" customHeight="1">
      <c r="B14" s="298"/>
      <c r="C14" s="299"/>
      <c r="D14" s="299"/>
      <c r="E14" s="299"/>
      <c r="F14" s="299"/>
      <c r="G14" s="299"/>
      <c r="H14" s="299"/>
      <c r="I14" s="299"/>
      <c r="J14" s="299"/>
      <c r="K14" s="295"/>
    </row>
    <row r="15" s="1" customFormat="1" ht="15" customHeight="1">
      <c r="B15" s="298"/>
      <c r="C15" s="299"/>
      <c r="D15" s="297" t="s">
        <v>203</v>
      </c>
      <c r="E15" s="297"/>
      <c r="F15" s="297"/>
      <c r="G15" s="297"/>
      <c r="H15" s="297"/>
      <c r="I15" s="297"/>
      <c r="J15" s="297"/>
      <c r="K15" s="295"/>
    </row>
    <row r="16" s="1" customFormat="1" ht="15" customHeight="1">
      <c r="B16" s="298"/>
      <c r="C16" s="299"/>
      <c r="D16" s="297" t="s">
        <v>204</v>
      </c>
      <c r="E16" s="297"/>
      <c r="F16" s="297"/>
      <c r="G16" s="297"/>
      <c r="H16" s="297"/>
      <c r="I16" s="297"/>
      <c r="J16" s="297"/>
      <c r="K16" s="295"/>
    </row>
    <row r="17" s="1" customFormat="1" ht="15" customHeight="1">
      <c r="B17" s="298"/>
      <c r="C17" s="299"/>
      <c r="D17" s="297" t="s">
        <v>205</v>
      </c>
      <c r="E17" s="297"/>
      <c r="F17" s="297"/>
      <c r="G17" s="297"/>
      <c r="H17" s="297"/>
      <c r="I17" s="297"/>
      <c r="J17" s="297"/>
      <c r="K17" s="295"/>
    </row>
    <row r="18" s="1" customFormat="1" ht="15" customHeight="1">
      <c r="B18" s="298"/>
      <c r="C18" s="299"/>
      <c r="D18" s="299"/>
      <c r="E18" s="301" t="s">
        <v>79</v>
      </c>
      <c r="F18" s="297" t="s">
        <v>206</v>
      </c>
      <c r="G18" s="297"/>
      <c r="H18" s="297"/>
      <c r="I18" s="297"/>
      <c r="J18" s="297"/>
      <c r="K18" s="295"/>
    </row>
    <row r="19" s="1" customFormat="1" ht="15" customHeight="1">
      <c r="B19" s="298"/>
      <c r="C19" s="299"/>
      <c r="D19" s="299"/>
      <c r="E19" s="301" t="s">
        <v>207</v>
      </c>
      <c r="F19" s="297" t="s">
        <v>208</v>
      </c>
      <c r="G19" s="297"/>
      <c r="H19" s="297"/>
      <c r="I19" s="297"/>
      <c r="J19" s="297"/>
      <c r="K19" s="295"/>
    </row>
    <row r="20" s="1" customFormat="1" ht="15" customHeight="1">
      <c r="B20" s="298"/>
      <c r="C20" s="299"/>
      <c r="D20" s="299"/>
      <c r="E20" s="301" t="s">
        <v>209</v>
      </c>
      <c r="F20" s="297" t="s">
        <v>210</v>
      </c>
      <c r="G20" s="297"/>
      <c r="H20" s="297"/>
      <c r="I20" s="297"/>
      <c r="J20" s="297"/>
      <c r="K20" s="295"/>
    </row>
    <row r="21" s="1" customFormat="1" ht="15" customHeight="1">
      <c r="B21" s="298"/>
      <c r="C21" s="299"/>
      <c r="D21" s="299"/>
      <c r="E21" s="301" t="s">
        <v>211</v>
      </c>
      <c r="F21" s="297" t="s">
        <v>166</v>
      </c>
      <c r="G21" s="297"/>
      <c r="H21" s="297"/>
      <c r="I21" s="297"/>
      <c r="J21" s="297"/>
      <c r="K21" s="295"/>
    </row>
    <row r="22" s="1" customFormat="1" ht="15" customHeight="1">
      <c r="B22" s="298"/>
      <c r="C22" s="299"/>
      <c r="D22" s="299"/>
      <c r="E22" s="301" t="s">
        <v>212</v>
      </c>
      <c r="F22" s="297" t="s">
        <v>213</v>
      </c>
      <c r="G22" s="297"/>
      <c r="H22" s="297"/>
      <c r="I22" s="297"/>
      <c r="J22" s="297"/>
      <c r="K22" s="295"/>
    </row>
    <row r="23" s="1" customFormat="1" ht="15" customHeight="1">
      <c r="B23" s="298"/>
      <c r="C23" s="299"/>
      <c r="D23" s="299"/>
      <c r="E23" s="301" t="s">
        <v>214</v>
      </c>
      <c r="F23" s="297" t="s">
        <v>215</v>
      </c>
      <c r="G23" s="297"/>
      <c r="H23" s="297"/>
      <c r="I23" s="297"/>
      <c r="J23" s="297"/>
      <c r="K23" s="295"/>
    </row>
    <row r="24" s="1" customFormat="1" ht="12.75" customHeight="1">
      <c r="B24" s="298"/>
      <c r="C24" s="299"/>
      <c r="D24" s="299"/>
      <c r="E24" s="299"/>
      <c r="F24" s="299"/>
      <c r="G24" s="299"/>
      <c r="H24" s="299"/>
      <c r="I24" s="299"/>
      <c r="J24" s="299"/>
      <c r="K24" s="295"/>
    </row>
    <row r="25" s="1" customFormat="1" ht="15" customHeight="1">
      <c r="B25" s="298"/>
      <c r="C25" s="297" t="s">
        <v>216</v>
      </c>
      <c r="D25" s="297"/>
      <c r="E25" s="297"/>
      <c r="F25" s="297"/>
      <c r="G25" s="297"/>
      <c r="H25" s="297"/>
      <c r="I25" s="297"/>
      <c r="J25" s="297"/>
      <c r="K25" s="295"/>
    </row>
    <row r="26" s="1" customFormat="1" ht="15" customHeight="1">
      <c r="B26" s="298"/>
      <c r="C26" s="297" t="s">
        <v>217</v>
      </c>
      <c r="D26" s="297"/>
      <c r="E26" s="297"/>
      <c r="F26" s="297"/>
      <c r="G26" s="297"/>
      <c r="H26" s="297"/>
      <c r="I26" s="297"/>
      <c r="J26" s="297"/>
      <c r="K26" s="295"/>
    </row>
    <row r="27" s="1" customFormat="1" ht="15" customHeight="1">
      <c r="B27" s="298"/>
      <c r="C27" s="297"/>
      <c r="D27" s="297" t="s">
        <v>218</v>
      </c>
      <c r="E27" s="297"/>
      <c r="F27" s="297"/>
      <c r="G27" s="297"/>
      <c r="H27" s="297"/>
      <c r="I27" s="297"/>
      <c r="J27" s="297"/>
      <c r="K27" s="295"/>
    </row>
    <row r="28" s="1" customFormat="1" ht="15" customHeight="1">
      <c r="B28" s="298"/>
      <c r="C28" s="299"/>
      <c r="D28" s="297" t="s">
        <v>219</v>
      </c>
      <c r="E28" s="297"/>
      <c r="F28" s="297"/>
      <c r="G28" s="297"/>
      <c r="H28" s="297"/>
      <c r="I28" s="297"/>
      <c r="J28" s="297"/>
      <c r="K28" s="295"/>
    </row>
    <row r="29" s="1" customFormat="1" ht="12.75" customHeight="1">
      <c r="B29" s="298"/>
      <c r="C29" s="299"/>
      <c r="D29" s="299"/>
      <c r="E29" s="299"/>
      <c r="F29" s="299"/>
      <c r="G29" s="299"/>
      <c r="H29" s="299"/>
      <c r="I29" s="299"/>
      <c r="J29" s="299"/>
      <c r="K29" s="295"/>
    </row>
    <row r="30" s="1" customFormat="1" ht="15" customHeight="1">
      <c r="B30" s="298"/>
      <c r="C30" s="299"/>
      <c r="D30" s="297" t="s">
        <v>220</v>
      </c>
      <c r="E30" s="297"/>
      <c r="F30" s="297"/>
      <c r="G30" s="297"/>
      <c r="H30" s="297"/>
      <c r="I30" s="297"/>
      <c r="J30" s="297"/>
      <c r="K30" s="295"/>
    </row>
    <row r="31" s="1" customFormat="1" ht="15" customHeight="1">
      <c r="B31" s="298"/>
      <c r="C31" s="299"/>
      <c r="D31" s="297" t="s">
        <v>221</v>
      </c>
      <c r="E31" s="297"/>
      <c r="F31" s="297"/>
      <c r="G31" s="297"/>
      <c r="H31" s="297"/>
      <c r="I31" s="297"/>
      <c r="J31" s="297"/>
      <c r="K31" s="295"/>
    </row>
    <row r="32" s="1" customFormat="1" ht="12.75" customHeight="1">
      <c r="B32" s="298"/>
      <c r="C32" s="299"/>
      <c r="D32" s="299"/>
      <c r="E32" s="299"/>
      <c r="F32" s="299"/>
      <c r="G32" s="299"/>
      <c r="H32" s="299"/>
      <c r="I32" s="299"/>
      <c r="J32" s="299"/>
      <c r="K32" s="295"/>
    </row>
    <row r="33" s="1" customFormat="1" ht="15" customHeight="1">
      <c r="B33" s="298"/>
      <c r="C33" s="299"/>
      <c r="D33" s="297" t="s">
        <v>222</v>
      </c>
      <c r="E33" s="297"/>
      <c r="F33" s="297"/>
      <c r="G33" s="297"/>
      <c r="H33" s="297"/>
      <c r="I33" s="297"/>
      <c r="J33" s="297"/>
      <c r="K33" s="295"/>
    </row>
    <row r="34" s="1" customFormat="1" ht="15" customHeight="1">
      <c r="B34" s="298"/>
      <c r="C34" s="299"/>
      <c r="D34" s="297" t="s">
        <v>223</v>
      </c>
      <c r="E34" s="297"/>
      <c r="F34" s="297"/>
      <c r="G34" s="297"/>
      <c r="H34" s="297"/>
      <c r="I34" s="297"/>
      <c r="J34" s="297"/>
      <c r="K34" s="295"/>
    </row>
    <row r="35" s="1" customFormat="1" ht="15" customHeight="1">
      <c r="B35" s="298"/>
      <c r="C35" s="299"/>
      <c r="D35" s="297" t="s">
        <v>224</v>
      </c>
      <c r="E35" s="297"/>
      <c r="F35" s="297"/>
      <c r="G35" s="297"/>
      <c r="H35" s="297"/>
      <c r="I35" s="297"/>
      <c r="J35" s="297"/>
      <c r="K35" s="295"/>
    </row>
    <row r="36" s="1" customFormat="1" ht="15" customHeight="1">
      <c r="B36" s="298"/>
      <c r="C36" s="299"/>
      <c r="D36" s="297"/>
      <c r="E36" s="300" t="s">
        <v>99</v>
      </c>
      <c r="F36" s="297"/>
      <c r="G36" s="297" t="s">
        <v>225</v>
      </c>
      <c r="H36" s="297"/>
      <c r="I36" s="297"/>
      <c r="J36" s="297"/>
      <c r="K36" s="295"/>
    </row>
    <row r="37" s="1" customFormat="1" ht="30.75" customHeight="1">
      <c r="B37" s="298"/>
      <c r="C37" s="299"/>
      <c r="D37" s="297"/>
      <c r="E37" s="300" t="s">
        <v>226</v>
      </c>
      <c r="F37" s="297"/>
      <c r="G37" s="297" t="s">
        <v>227</v>
      </c>
      <c r="H37" s="297"/>
      <c r="I37" s="297"/>
      <c r="J37" s="297"/>
      <c r="K37" s="295"/>
    </row>
    <row r="38" s="1" customFormat="1" ht="15" customHeight="1">
      <c r="B38" s="298"/>
      <c r="C38" s="299"/>
      <c r="D38" s="297"/>
      <c r="E38" s="300" t="s">
        <v>53</v>
      </c>
      <c r="F38" s="297"/>
      <c r="G38" s="297" t="s">
        <v>228</v>
      </c>
      <c r="H38" s="297"/>
      <c r="I38" s="297"/>
      <c r="J38" s="297"/>
      <c r="K38" s="295"/>
    </row>
    <row r="39" s="1" customFormat="1" ht="15" customHeight="1">
      <c r="B39" s="298"/>
      <c r="C39" s="299"/>
      <c r="D39" s="297"/>
      <c r="E39" s="300" t="s">
        <v>54</v>
      </c>
      <c r="F39" s="297"/>
      <c r="G39" s="297" t="s">
        <v>229</v>
      </c>
      <c r="H39" s="297"/>
      <c r="I39" s="297"/>
      <c r="J39" s="297"/>
      <c r="K39" s="295"/>
    </row>
    <row r="40" s="1" customFormat="1" ht="15" customHeight="1">
      <c r="B40" s="298"/>
      <c r="C40" s="299"/>
      <c r="D40" s="297"/>
      <c r="E40" s="300" t="s">
        <v>100</v>
      </c>
      <c r="F40" s="297"/>
      <c r="G40" s="297" t="s">
        <v>230</v>
      </c>
      <c r="H40" s="297"/>
      <c r="I40" s="297"/>
      <c r="J40" s="297"/>
      <c r="K40" s="295"/>
    </row>
    <row r="41" s="1" customFormat="1" ht="15" customHeight="1">
      <c r="B41" s="298"/>
      <c r="C41" s="299"/>
      <c r="D41" s="297"/>
      <c r="E41" s="300" t="s">
        <v>101</v>
      </c>
      <c r="F41" s="297"/>
      <c r="G41" s="297" t="s">
        <v>231</v>
      </c>
      <c r="H41" s="297"/>
      <c r="I41" s="297"/>
      <c r="J41" s="297"/>
      <c r="K41" s="295"/>
    </row>
    <row r="42" s="1" customFormat="1" ht="15" customHeight="1">
      <c r="B42" s="298"/>
      <c r="C42" s="299"/>
      <c r="D42" s="297"/>
      <c r="E42" s="300" t="s">
        <v>232</v>
      </c>
      <c r="F42" s="297"/>
      <c r="G42" s="297" t="s">
        <v>233</v>
      </c>
      <c r="H42" s="297"/>
      <c r="I42" s="297"/>
      <c r="J42" s="297"/>
      <c r="K42" s="295"/>
    </row>
    <row r="43" s="1" customFormat="1" ht="15" customHeight="1">
      <c r="B43" s="298"/>
      <c r="C43" s="299"/>
      <c r="D43" s="297"/>
      <c r="E43" s="300"/>
      <c r="F43" s="297"/>
      <c r="G43" s="297" t="s">
        <v>234</v>
      </c>
      <c r="H43" s="297"/>
      <c r="I43" s="297"/>
      <c r="J43" s="297"/>
      <c r="K43" s="295"/>
    </row>
    <row r="44" s="1" customFormat="1" ht="15" customHeight="1">
      <c r="B44" s="298"/>
      <c r="C44" s="299"/>
      <c r="D44" s="297"/>
      <c r="E44" s="300" t="s">
        <v>235</v>
      </c>
      <c r="F44" s="297"/>
      <c r="G44" s="297" t="s">
        <v>236</v>
      </c>
      <c r="H44" s="297"/>
      <c r="I44" s="297"/>
      <c r="J44" s="297"/>
      <c r="K44" s="295"/>
    </row>
    <row r="45" s="1" customFormat="1" ht="15" customHeight="1">
      <c r="B45" s="298"/>
      <c r="C45" s="299"/>
      <c r="D45" s="297"/>
      <c r="E45" s="300" t="s">
        <v>103</v>
      </c>
      <c r="F45" s="297"/>
      <c r="G45" s="297" t="s">
        <v>237</v>
      </c>
      <c r="H45" s="297"/>
      <c r="I45" s="297"/>
      <c r="J45" s="297"/>
      <c r="K45" s="295"/>
    </row>
    <row r="46" s="1" customFormat="1" ht="12.75" customHeight="1">
      <c r="B46" s="298"/>
      <c r="C46" s="299"/>
      <c r="D46" s="297"/>
      <c r="E46" s="297"/>
      <c r="F46" s="297"/>
      <c r="G46" s="297"/>
      <c r="H46" s="297"/>
      <c r="I46" s="297"/>
      <c r="J46" s="297"/>
      <c r="K46" s="295"/>
    </row>
    <row r="47" s="1" customFormat="1" ht="15" customHeight="1">
      <c r="B47" s="298"/>
      <c r="C47" s="299"/>
      <c r="D47" s="297" t="s">
        <v>238</v>
      </c>
      <c r="E47" s="297"/>
      <c r="F47" s="297"/>
      <c r="G47" s="297"/>
      <c r="H47" s="297"/>
      <c r="I47" s="297"/>
      <c r="J47" s="297"/>
      <c r="K47" s="295"/>
    </row>
    <row r="48" s="1" customFormat="1" ht="15" customHeight="1">
      <c r="B48" s="298"/>
      <c r="C48" s="299"/>
      <c r="D48" s="299"/>
      <c r="E48" s="297" t="s">
        <v>239</v>
      </c>
      <c r="F48" s="297"/>
      <c r="G48" s="297"/>
      <c r="H48" s="297"/>
      <c r="I48" s="297"/>
      <c r="J48" s="297"/>
      <c r="K48" s="295"/>
    </row>
    <row r="49" s="1" customFormat="1" ht="15" customHeight="1">
      <c r="B49" s="298"/>
      <c r="C49" s="299"/>
      <c r="D49" s="299"/>
      <c r="E49" s="297" t="s">
        <v>240</v>
      </c>
      <c r="F49" s="297"/>
      <c r="G49" s="297"/>
      <c r="H49" s="297"/>
      <c r="I49" s="297"/>
      <c r="J49" s="297"/>
      <c r="K49" s="295"/>
    </row>
    <row r="50" s="1" customFormat="1" ht="15" customHeight="1">
      <c r="B50" s="298"/>
      <c r="C50" s="299"/>
      <c r="D50" s="299"/>
      <c r="E50" s="297" t="s">
        <v>241</v>
      </c>
      <c r="F50" s="297"/>
      <c r="G50" s="297"/>
      <c r="H50" s="297"/>
      <c r="I50" s="297"/>
      <c r="J50" s="297"/>
      <c r="K50" s="295"/>
    </row>
    <row r="51" s="1" customFormat="1" ht="15" customHeight="1">
      <c r="B51" s="298"/>
      <c r="C51" s="299"/>
      <c r="D51" s="297" t="s">
        <v>242</v>
      </c>
      <c r="E51" s="297"/>
      <c r="F51" s="297"/>
      <c r="G51" s="297"/>
      <c r="H51" s="297"/>
      <c r="I51" s="297"/>
      <c r="J51" s="297"/>
      <c r="K51" s="295"/>
    </row>
    <row r="52" s="1" customFormat="1" ht="25.5" customHeight="1">
      <c r="B52" s="293"/>
      <c r="C52" s="294" t="s">
        <v>243</v>
      </c>
      <c r="D52" s="294"/>
      <c r="E52" s="294"/>
      <c r="F52" s="294"/>
      <c r="G52" s="294"/>
      <c r="H52" s="294"/>
      <c r="I52" s="294"/>
      <c r="J52" s="294"/>
      <c r="K52" s="295"/>
    </row>
    <row r="53" s="1" customFormat="1" ht="5.25" customHeight="1">
      <c r="B53" s="293"/>
      <c r="C53" s="296"/>
      <c r="D53" s="296"/>
      <c r="E53" s="296"/>
      <c r="F53" s="296"/>
      <c r="G53" s="296"/>
      <c r="H53" s="296"/>
      <c r="I53" s="296"/>
      <c r="J53" s="296"/>
      <c r="K53" s="295"/>
    </row>
    <row r="54" s="1" customFormat="1" ht="15" customHeight="1">
      <c r="B54" s="293"/>
      <c r="C54" s="297" t="s">
        <v>244</v>
      </c>
      <c r="D54" s="297"/>
      <c r="E54" s="297"/>
      <c r="F54" s="297"/>
      <c r="G54" s="297"/>
      <c r="H54" s="297"/>
      <c r="I54" s="297"/>
      <c r="J54" s="297"/>
      <c r="K54" s="295"/>
    </row>
    <row r="55" s="1" customFormat="1" ht="15" customHeight="1">
      <c r="B55" s="293"/>
      <c r="C55" s="297" t="s">
        <v>245</v>
      </c>
      <c r="D55" s="297"/>
      <c r="E55" s="297"/>
      <c r="F55" s="297"/>
      <c r="G55" s="297"/>
      <c r="H55" s="297"/>
      <c r="I55" s="297"/>
      <c r="J55" s="297"/>
      <c r="K55" s="295"/>
    </row>
    <row r="56" s="1" customFormat="1" ht="12.75" customHeight="1">
      <c r="B56" s="293"/>
      <c r="C56" s="297"/>
      <c r="D56" s="297"/>
      <c r="E56" s="297"/>
      <c r="F56" s="297"/>
      <c r="G56" s="297"/>
      <c r="H56" s="297"/>
      <c r="I56" s="297"/>
      <c r="J56" s="297"/>
      <c r="K56" s="295"/>
    </row>
    <row r="57" s="1" customFormat="1" ht="15" customHeight="1">
      <c r="B57" s="293"/>
      <c r="C57" s="297" t="s">
        <v>246</v>
      </c>
      <c r="D57" s="297"/>
      <c r="E57" s="297"/>
      <c r="F57" s="297"/>
      <c r="G57" s="297"/>
      <c r="H57" s="297"/>
      <c r="I57" s="297"/>
      <c r="J57" s="297"/>
      <c r="K57" s="295"/>
    </row>
    <row r="58" s="1" customFormat="1" ht="15" customHeight="1">
      <c r="B58" s="293"/>
      <c r="C58" s="299"/>
      <c r="D58" s="297" t="s">
        <v>247</v>
      </c>
      <c r="E58" s="297"/>
      <c r="F58" s="297"/>
      <c r="G58" s="297"/>
      <c r="H58" s="297"/>
      <c r="I58" s="297"/>
      <c r="J58" s="297"/>
      <c r="K58" s="295"/>
    </row>
    <row r="59" s="1" customFormat="1" ht="15" customHeight="1">
      <c r="B59" s="293"/>
      <c r="C59" s="299"/>
      <c r="D59" s="297" t="s">
        <v>248</v>
      </c>
      <c r="E59" s="297"/>
      <c r="F59" s="297"/>
      <c r="G59" s="297"/>
      <c r="H59" s="297"/>
      <c r="I59" s="297"/>
      <c r="J59" s="297"/>
      <c r="K59" s="295"/>
    </row>
    <row r="60" s="1" customFormat="1" ht="15" customHeight="1">
      <c r="B60" s="293"/>
      <c r="C60" s="299"/>
      <c r="D60" s="297" t="s">
        <v>249</v>
      </c>
      <c r="E60" s="297"/>
      <c r="F60" s="297"/>
      <c r="G60" s="297"/>
      <c r="H60" s="297"/>
      <c r="I60" s="297"/>
      <c r="J60" s="297"/>
      <c r="K60" s="295"/>
    </row>
    <row r="61" s="1" customFormat="1" ht="15" customHeight="1">
      <c r="B61" s="293"/>
      <c r="C61" s="299"/>
      <c r="D61" s="297" t="s">
        <v>250</v>
      </c>
      <c r="E61" s="297"/>
      <c r="F61" s="297"/>
      <c r="G61" s="297"/>
      <c r="H61" s="297"/>
      <c r="I61" s="297"/>
      <c r="J61" s="297"/>
      <c r="K61" s="295"/>
    </row>
    <row r="62" s="1" customFormat="1" ht="15" customHeight="1">
      <c r="B62" s="293"/>
      <c r="C62" s="299"/>
      <c r="D62" s="302" t="s">
        <v>251</v>
      </c>
      <c r="E62" s="302"/>
      <c r="F62" s="302"/>
      <c r="G62" s="302"/>
      <c r="H62" s="302"/>
      <c r="I62" s="302"/>
      <c r="J62" s="302"/>
      <c r="K62" s="295"/>
    </row>
    <row r="63" s="1" customFormat="1" ht="15" customHeight="1">
      <c r="B63" s="293"/>
      <c r="C63" s="299"/>
      <c r="D63" s="297" t="s">
        <v>252</v>
      </c>
      <c r="E63" s="297"/>
      <c r="F63" s="297"/>
      <c r="G63" s="297"/>
      <c r="H63" s="297"/>
      <c r="I63" s="297"/>
      <c r="J63" s="297"/>
      <c r="K63" s="295"/>
    </row>
    <row r="64" s="1" customFormat="1" ht="12.75" customHeight="1">
      <c r="B64" s="293"/>
      <c r="C64" s="299"/>
      <c r="D64" s="299"/>
      <c r="E64" s="303"/>
      <c r="F64" s="299"/>
      <c r="G64" s="299"/>
      <c r="H64" s="299"/>
      <c r="I64" s="299"/>
      <c r="J64" s="299"/>
      <c r="K64" s="295"/>
    </row>
    <row r="65" s="1" customFormat="1" ht="15" customHeight="1">
      <c r="B65" s="293"/>
      <c r="C65" s="299"/>
      <c r="D65" s="297" t="s">
        <v>253</v>
      </c>
      <c r="E65" s="297"/>
      <c r="F65" s="297"/>
      <c r="G65" s="297"/>
      <c r="H65" s="297"/>
      <c r="I65" s="297"/>
      <c r="J65" s="297"/>
      <c r="K65" s="295"/>
    </row>
    <row r="66" s="1" customFormat="1" ht="15" customHeight="1">
      <c r="B66" s="293"/>
      <c r="C66" s="299"/>
      <c r="D66" s="302" t="s">
        <v>254</v>
      </c>
      <c r="E66" s="302"/>
      <c r="F66" s="302"/>
      <c r="G66" s="302"/>
      <c r="H66" s="302"/>
      <c r="I66" s="302"/>
      <c r="J66" s="302"/>
      <c r="K66" s="295"/>
    </row>
    <row r="67" s="1" customFormat="1" ht="15" customHeight="1">
      <c r="B67" s="293"/>
      <c r="C67" s="299"/>
      <c r="D67" s="297" t="s">
        <v>255</v>
      </c>
      <c r="E67" s="297"/>
      <c r="F67" s="297"/>
      <c r="G67" s="297"/>
      <c r="H67" s="297"/>
      <c r="I67" s="297"/>
      <c r="J67" s="297"/>
      <c r="K67" s="295"/>
    </row>
    <row r="68" s="1" customFormat="1" ht="15" customHeight="1">
      <c r="B68" s="293"/>
      <c r="C68" s="299"/>
      <c r="D68" s="297" t="s">
        <v>256</v>
      </c>
      <c r="E68" s="297"/>
      <c r="F68" s="297"/>
      <c r="G68" s="297"/>
      <c r="H68" s="297"/>
      <c r="I68" s="297"/>
      <c r="J68" s="297"/>
      <c r="K68" s="295"/>
    </row>
    <row r="69" s="1" customFormat="1" ht="15" customHeight="1">
      <c r="B69" s="293"/>
      <c r="C69" s="299"/>
      <c r="D69" s="297" t="s">
        <v>257</v>
      </c>
      <c r="E69" s="297"/>
      <c r="F69" s="297"/>
      <c r="G69" s="297"/>
      <c r="H69" s="297"/>
      <c r="I69" s="297"/>
      <c r="J69" s="297"/>
      <c r="K69" s="295"/>
    </row>
    <row r="70" s="1" customFormat="1" ht="15" customHeight="1">
      <c r="B70" s="293"/>
      <c r="C70" s="299"/>
      <c r="D70" s="297" t="s">
        <v>258</v>
      </c>
      <c r="E70" s="297"/>
      <c r="F70" s="297"/>
      <c r="G70" s="297"/>
      <c r="H70" s="297"/>
      <c r="I70" s="297"/>
      <c r="J70" s="297"/>
      <c r="K70" s="295"/>
    </row>
    <row r="71" s="1" customFormat="1" ht="12.75" customHeight="1">
      <c r="B71" s="304"/>
      <c r="C71" s="305"/>
      <c r="D71" s="305"/>
      <c r="E71" s="305"/>
      <c r="F71" s="305"/>
      <c r="G71" s="305"/>
      <c r="H71" s="305"/>
      <c r="I71" s="305"/>
      <c r="J71" s="305"/>
      <c r="K71" s="306"/>
    </row>
    <row r="72" s="1" customFormat="1" ht="18.75" customHeight="1">
      <c r="B72" s="307"/>
      <c r="C72" s="307"/>
      <c r="D72" s="307"/>
      <c r="E72" s="307"/>
      <c r="F72" s="307"/>
      <c r="G72" s="307"/>
      <c r="H72" s="307"/>
      <c r="I72" s="307"/>
      <c r="J72" s="307"/>
      <c r="K72" s="308"/>
    </row>
    <row r="73" s="1" customFormat="1" ht="18.75" customHeight="1">
      <c r="B73" s="308"/>
      <c r="C73" s="308"/>
      <c r="D73" s="308"/>
      <c r="E73" s="308"/>
      <c r="F73" s="308"/>
      <c r="G73" s="308"/>
      <c r="H73" s="308"/>
      <c r="I73" s="308"/>
      <c r="J73" s="308"/>
      <c r="K73" s="308"/>
    </row>
    <row r="74" s="1" customFormat="1" ht="7.5" customHeight="1">
      <c r="B74" s="309"/>
      <c r="C74" s="310"/>
      <c r="D74" s="310"/>
      <c r="E74" s="310"/>
      <c r="F74" s="310"/>
      <c r="G74" s="310"/>
      <c r="H74" s="310"/>
      <c r="I74" s="310"/>
      <c r="J74" s="310"/>
      <c r="K74" s="311"/>
    </row>
    <row r="75" s="1" customFormat="1" ht="45" customHeight="1">
      <c r="B75" s="312"/>
      <c r="C75" s="313" t="s">
        <v>259</v>
      </c>
      <c r="D75" s="313"/>
      <c r="E75" s="313"/>
      <c r="F75" s="313"/>
      <c r="G75" s="313"/>
      <c r="H75" s="313"/>
      <c r="I75" s="313"/>
      <c r="J75" s="313"/>
      <c r="K75" s="314"/>
    </row>
    <row r="76" s="1" customFormat="1" ht="17.25" customHeight="1">
      <c r="B76" s="312"/>
      <c r="C76" s="315" t="s">
        <v>260</v>
      </c>
      <c r="D76" s="315"/>
      <c r="E76" s="315"/>
      <c r="F76" s="315" t="s">
        <v>261</v>
      </c>
      <c r="G76" s="316"/>
      <c r="H76" s="315" t="s">
        <v>54</v>
      </c>
      <c r="I76" s="315" t="s">
        <v>57</v>
      </c>
      <c r="J76" s="315" t="s">
        <v>262</v>
      </c>
      <c r="K76" s="314"/>
    </row>
    <row r="77" s="1" customFormat="1" ht="17.25" customHeight="1">
      <c r="B77" s="312"/>
      <c r="C77" s="317" t="s">
        <v>263</v>
      </c>
      <c r="D77" s="317"/>
      <c r="E77" s="317"/>
      <c r="F77" s="318" t="s">
        <v>264</v>
      </c>
      <c r="G77" s="319"/>
      <c r="H77" s="317"/>
      <c r="I77" s="317"/>
      <c r="J77" s="317" t="s">
        <v>265</v>
      </c>
      <c r="K77" s="314"/>
    </row>
    <row r="78" s="1" customFormat="1" ht="5.25" customHeight="1">
      <c r="B78" s="312"/>
      <c r="C78" s="320"/>
      <c r="D78" s="320"/>
      <c r="E78" s="320"/>
      <c r="F78" s="320"/>
      <c r="G78" s="321"/>
      <c r="H78" s="320"/>
      <c r="I78" s="320"/>
      <c r="J78" s="320"/>
      <c r="K78" s="314"/>
    </row>
    <row r="79" s="1" customFormat="1" ht="15" customHeight="1">
      <c r="B79" s="312"/>
      <c r="C79" s="300" t="s">
        <v>53</v>
      </c>
      <c r="D79" s="320"/>
      <c r="E79" s="320"/>
      <c r="F79" s="322" t="s">
        <v>266</v>
      </c>
      <c r="G79" s="321"/>
      <c r="H79" s="300" t="s">
        <v>267</v>
      </c>
      <c r="I79" s="300" t="s">
        <v>268</v>
      </c>
      <c r="J79" s="300">
        <v>20</v>
      </c>
      <c r="K79" s="314"/>
    </row>
    <row r="80" s="1" customFormat="1" ht="15" customHeight="1">
      <c r="B80" s="312"/>
      <c r="C80" s="300" t="s">
        <v>269</v>
      </c>
      <c r="D80" s="300"/>
      <c r="E80" s="300"/>
      <c r="F80" s="322" t="s">
        <v>266</v>
      </c>
      <c r="G80" s="321"/>
      <c r="H80" s="300" t="s">
        <v>270</v>
      </c>
      <c r="I80" s="300" t="s">
        <v>268</v>
      </c>
      <c r="J80" s="300">
        <v>120</v>
      </c>
      <c r="K80" s="314"/>
    </row>
    <row r="81" s="1" customFormat="1" ht="15" customHeight="1">
      <c r="B81" s="323"/>
      <c r="C81" s="300" t="s">
        <v>271</v>
      </c>
      <c r="D81" s="300"/>
      <c r="E81" s="300"/>
      <c r="F81" s="322" t="s">
        <v>272</v>
      </c>
      <c r="G81" s="321"/>
      <c r="H81" s="300" t="s">
        <v>273</v>
      </c>
      <c r="I81" s="300" t="s">
        <v>268</v>
      </c>
      <c r="J81" s="300">
        <v>50</v>
      </c>
      <c r="K81" s="314"/>
    </row>
    <row r="82" s="1" customFormat="1" ht="15" customHeight="1">
      <c r="B82" s="323"/>
      <c r="C82" s="300" t="s">
        <v>274</v>
      </c>
      <c r="D82" s="300"/>
      <c r="E82" s="300"/>
      <c r="F82" s="322" t="s">
        <v>266</v>
      </c>
      <c r="G82" s="321"/>
      <c r="H82" s="300" t="s">
        <v>275</v>
      </c>
      <c r="I82" s="300" t="s">
        <v>276</v>
      </c>
      <c r="J82" s="300"/>
      <c r="K82" s="314"/>
    </row>
    <row r="83" s="1" customFormat="1" ht="15" customHeight="1">
      <c r="B83" s="323"/>
      <c r="C83" s="324" t="s">
        <v>277</v>
      </c>
      <c r="D83" s="324"/>
      <c r="E83" s="324"/>
      <c r="F83" s="325" t="s">
        <v>272</v>
      </c>
      <c r="G83" s="324"/>
      <c r="H83" s="324" t="s">
        <v>278</v>
      </c>
      <c r="I83" s="324" t="s">
        <v>268</v>
      </c>
      <c r="J83" s="324">
        <v>15</v>
      </c>
      <c r="K83" s="314"/>
    </row>
    <row r="84" s="1" customFormat="1" ht="15" customHeight="1">
      <c r="B84" s="323"/>
      <c r="C84" s="324" t="s">
        <v>279</v>
      </c>
      <c r="D84" s="324"/>
      <c r="E84" s="324"/>
      <c r="F84" s="325" t="s">
        <v>272</v>
      </c>
      <c r="G84" s="324"/>
      <c r="H84" s="324" t="s">
        <v>280</v>
      </c>
      <c r="I84" s="324" t="s">
        <v>268</v>
      </c>
      <c r="J84" s="324">
        <v>15</v>
      </c>
      <c r="K84" s="314"/>
    </row>
    <row r="85" s="1" customFormat="1" ht="15" customHeight="1">
      <c r="B85" s="323"/>
      <c r="C85" s="324" t="s">
        <v>281</v>
      </c>
      <c r="D85" s="324"/>
      <c r="E85" s="324"/>
      <c r="F85" s="325" t="s">
        <v>272</v>
      </c>
      <c r="G85" s="324"/>
      <c r="H85" s="324" t="s">
        <v>282</v>
      </c>
      <c r="I85" s="324" t="s">
        <v>268</v>
      </c>
      <c r="J85" s="324">
        <v>20</v>
      </c>
      <c r="K85" s="314"/>
    </row>
    <row r="86" s="1" customFormat="1" ht="15" customHeight="1">
      <c r="B86" s="323"/>
      <c r="C86" s="324" t="s">
        <v>283</v>
      </c>
      <c r="D86" s="324"/>
      <c r="E86" s="324"/>
      <c r="F86" s="325" t="s">
        <v>272</v>
      </c>
      <c r="G86" s="324"/>
      <c r="H86" s="324" t="s">
        <v>284</v>
      </c>
      <c r="I86" s="324" t="s">
        <v>268</v>
      </c>
      <c r="J86" s="324">
        <v>20</v>
      </c>
      <c r="K86" s="314"/>
    </row>
    <row r="87" s="1" customFormat="1" ht="15" customHeight="1">
      <c r="B87" s="323"/>
      <c r="C87" s="300" t="s">
        <v>285</v>
      </c>
      <c r="D87" s="300"/>
      <c r="E87" s="300"/>
      <c r="F87" s="322" t="s">
        <v>272</v>
      </c>
      <c r="G87" s="321"/>
      <c r="H87" s="300" t="s">
        <v>286</v>
      </c>
      <c r="I87" s="300" t="s">
        <v>268</v>
      </c>
      <c r="J87" s="300">
        <v>50</v>
      </c>
      <c r="K87" s="314"/>
    </row>
    <row r="88" s="1" customFormat="1" ht="15" customHeight="1">
      <c r="B88" s="323"/>
      <c r="C88" s="300" t="s">
        <v>287</v>
      </c>
      <c r="D88" s="300"/>
      <c r="E88" s="300"/>
      <c r="F88" s="322" t="s">
        <v>272</v>
      </c>
      <c r="G88" s="321"/>
      <c r="H88" s="300" t="s">
        <v>288</v>
      </c>
      <c r="I88" s="300" t="s">
        <v>268</v>
      </c>
      <c r="J88" s="300">
        <v>20</v>
      </c>
      <c r="K88" s="314"/>
    </row>
    <row r="89" s="1" customFormat="1" ht="15" customHeight="1">
      <c r="B89" s="323"/>
      <c r="C89" s="300" t="s">
        <v>289</v>
      </c>
      <c r="D89" s="300"/>
      <c r="E89" s="300"/>
      <c r="F89" s="322" t="s">
        <v>272</v>
      </c>
      <c r="G89" s="321"/>
      <c r="H89" s="300" t="s">
        <v>290</v>
      </c>
      <c r="I89" s="300" t="s">
        <v>268</v>
      </c>
      <c r="J89" s="300">
        <v>20</v>
      </c>
      <c r="K89" s="314"/>
    </row>
    <row r="90" s="1" customFormat="1" ht="15" customHeight="1">
      <c r="B90" s="323"/>
      <c r="C90" s="300" t="s">
        <v>291</v>
      </c>
      <c r="D90" s="300"/>
      <c r="E90" s="300"/>
      <c r="F90" s="322" t="s">
        <v>272</v>
      </c>
      <c r="G90" s="321"/>
      <c r="H90" s="300" t="s">
        <v>292</v>
      </c>
      <c r="I90" s="300" t="s">
        <v>268</v>
      </c>
      <c r="J90" s="300">
        <v>50</v>
      </c>
      <c r="K90" s="314"/>
    </row>
    <row r="91" s="1" customFormat="1" ht="15" customHeight="1">
      <c r="B91" s="323"/>
      <c r="C91" s="300" t="s">
        <v>293</v>
      </c>
      <c r="D91" s="300"/>
      <c r="E91" s="300"/>
      <c r="F91" s="322" t="s">
        <v>272</v>
      </c>
      <c r="G91" s="321"/>
      <c r="H91" s="300" t="s">
        <v>293</v>
      </c>
      <c r="I91" s="300" t="s">
        <v>268</v>
      </c>
      <c r="J91" s="300">
        <v>50</v>
      </c>
      <c r="K91" s="314"/>
    </row>
    <row r="92" s="1" customFormat="1" ht="15" customHeight="1">
      <c r="B92" s="323"/>
      <c r="C92" s="300" t="s">
        <v>294</v>
      </c>
      <c r="D92" s="300"/>
      <c r="E92" s="300"/>
      <c r="F92" s="322" t="s">
        <v>272</v>
      </c>
      <c r="G92" s="321"/>
      <c r="H92" s="300" t="s">
        <v>295</v>
      </c>
      <c r="I92" s="300" t="s">
        <v>268</v>
      </c>
      <c r="J92" s="300">
        <v>255</v>
      </c>
      <c r="K92" s="314"/>
    </row>
    <row r="93" s="1" customFormat="1" ht="15" customHeight="1">
      <c r="B93" s="323"/>
      <c r="C93" s="300" t="s">
        <v>296</v>
      </c>
      <c r="D93" s="300"/>
      <c r="E93" s="300"/>
      <c r="F93" s="322" t="s">
        <v>266</v>
      </c>
      <c r="G93" s="321"/>
      <c r="H93" s="300" t="s">
        <v>297</v>
      </c>
      <c r="I93" s="300" t="s">
        <v>298</v>
      </c>
      <c r="J93" s="300"/>
      <c r="K93" s="314"/>
    </row>
    <row r="94" s="1" customFormat="1" ht="15" customHeight="1">
      <c r="B94" s="323"/>
      <c r="C94" s="300" t="s">
        <v>299</v>
      </c>
      <c r="D94" s="300"/>
      <c r="E94" s="300"/>
      <c r="F94" s="322" t="s">
        <v>266</v>
      </c>
      <c r="G94" s="321"/>
      <c r="H94" s="300" t="s">
        <v>300</v>
      </c>
      <c r="I94" s="300" t="s">
        <v>301</v>
      </c>
      <c r="J94" s="300"/>
      <c r="K94" s="314"/>
    </row>
    <row r="95" s="1" customFormat="1" ht="15" customHeight="1">
      <c r="B95" s="323"/>
      <c r="C95" s="300" t="s">
        <v>302</v>
      </c>
      <c r="D95" s="300"/>
      <c r="E95" s="300"/>
      <c r="F95" s="322" t="s">
        <v>266</v>
      </c>
      <c r="G95" s="321"/>
      <c r="H95" s="300" t="s">
        <v>302</v>
      </c>
      <c r="I95" s="300" t="s">
        <v>301</v>
      </c>
      <c r="J95" s="300"/>
      <c r="K95" s="314"/>
    </row>
    <row r="96" s="1" customFormat="1" ht="15" customHeight="1">
      <c r="B96" s="323"/>
      <c r="C96" s="300" t="s">
        <v>38</v>
      </c>
      <c r="D96" s="300"/>
      <c r="E96" s="300"/>
      <c r="F96" s="322" t="s">
        <v>266</v>
      </c>
      <c r="G96" s="321"/>
      <c r="H96" s="300" t="s">
        <v>303</v>
      </c>
      <c r="I96" s="300" t="s">
        <v>301</v>
      </c>
      <c r="J96" s="300"/>
      <c r="K96" s="314"/>
    </row>
    <row r="97" s="1" customFormat="1" ht="15" customHeight="1">
      <c r="B97" s="323"/>
      <c r="C97" s="300" t="s">
        <v>48</v>
      </c>
      <c r="D97" s="300"/>
      <c r="E97" s="300"/>
      <c r="F97" s="322" t="s">
        <v>266</v>
      </c>
      <c r="G97" s="321"/>
      <c r="H97" s="300" t="s">
        <v>304</v>
      </c>
      <c r="I97" s="300" t="s">
        <v>301</v>
      </c>
      <c r="J97" s="300"/>
      <c r="K97" s="314"/>
    </row>
    <row r="98" s="1" customFormat="1" ht="15" customHeight="1">
      <c r="B98" s="326"/>
      <c r="C98" s="327"/>
      <c r="D98" s="327"/>
      <c r="E98" s="327"/>
      <c r="F98" s="327"/>
      <c r="G98" s="327"/>
      <c r="H98" s="327"/>
      <c r="I98" s="327"/>
      <c r="J98" s="327"/>
      <c r="K98" s="328"/>
    </row>
    <row r="99" s="1" customFormat="1" ht="18.75" customHeight="1">
      <c r="B99" s="329"/>
      <c r="C99" s="330"/>
      <c r="D99" s="330"/>
      <c r="E99" s="330"/>
      <c r="F99" s="330"/>
      <c r="G99" s="330"/>
      <c r="H99" s="330"/>
      <c r="I99" s="330"/>
      <c r="J99" s="330"/>
      <c r="K99" s="329"/>
    </row>
    <row r="100" s="1" customFormat="1" ht="18.75" customHeight="1">
      <c r="B100" s="308"/>
      <c r="C100" s="308"/>
      <c r="D100" s="308"/>
      <c r="E100" s="308"/>
      <c r="F100" s="308"/>
      <c r="G100" s="308"/>
      <c r="H100" s="308"/>
      <c r="I100" s="308"/>
      <c r="J100" s="308"/>
      <c r="K100" s="308"/>
    </row>
    <row r="101" s="1" customFormat="1" ht="7.5" customHeight="1">
      <c r="B101" s="309"/>
      <c r="C101" s="310"/>
      <c r="D101" s="310"/>
      <c r="E101" s="310"/>
      <c r="F101" s="310"/>
      <c r="G101" s="310"/>
      <c r="H101" s="310"/>
      <c r="I101" s="310"/>
      <c r="J101" s="310"/>
      <c r="K101" s="311"/>
    </row>
    <row r="102" s="1" customFormat="1" ht="45" customHeight="1">
      <c r="B102" s="312"/>
      <c r="C102" s="313" t="s">
        <v>305</v>
      </c>
      <c r="D102" s="313"/>
      <c r="E102" s="313"/>
      <c r="F102" s="313"/>
      <c r="G102" s="313"/>
      <c r="H102" s="313"/>
      <c r="I102" s="313"/>
      <c r="J102" s="313"/>
      <c r="K102" s="314"/>
    </row>
    <row r="103" s="1" customFormat="1" ht="17.25" customHeight="1">
      <c r="B103" s="312"/>
      <c r="C103" s="315" t="s">
        <v>260</v>
      </c>
      <c r="D103" s="315"/>
      <c r="E103" s="315"/>
      <c r="F103" s="315" t="s">
        <v>261</v>
      </c>
      <c r="G103" s="316"/>
      <c r="H103" s="315" t="s">
        <v>54</v>
      </c>
      <c r="I103" s="315" t="s">
        <v>57</v>
      </c>
      <c r="J103" s="315" t="s">
        <v>262</v>
      </c>
      <c r="K103" s="314"/>
    </row>
    <row r="104" s="1" customFormat="1" ht="17.25" customHeight="1">
      <c r="B104" s="312"/>
      <c r="C104" s="317" t="s">
        <v>263</v>
      </c>
      <c r="D104" s="317"/>
      <c r="E104" s="317"/>
      <c r="F104" s="318" t="s">
        <v>264</v>
      </c>
      <c r="G104" s="319"/>
      <c r="H104" s="317"/>
      <c r="I104" s="317"/>
      <c r="J104" s="317" t="s">
        <v>265</v>
      </c>
      <c r="K104" s="314"/>
    </row>
    <row r="105" s="1" customFormat="1" ht="5.25" customHeight="1">
      <c r="B105" s="312"/>
      <c r="C105" s="315"/>
      <c r="D105" s="315"/>
      <c r="E105" s="315"/>
      <c r="F105" s="315"/>
      <c r="G105" s="331"/>
      <c r="H105" s="315"/>
      <c r="I105" s="315"/>
      <c r="J105" s="315"/>
      <c r="K105" s="314"/>
    </row>
    <row r="106" s="1" customFormat="1" ht="15" customHeight="1">
      <c r="B106" s="312"/>
      <c r="C106" s="300" t="s">
        <v>53</v>
      </c>
      <c r="D106" s="320"/>
      <c r="E106" s="320"/>
      <c r="F106" s="322" t="s">
        <v>266</v>
      </c>
      <c r="G106" s="331"/>
      <c r="H106" s="300" t="s">
        <v>306</v>
      </c>
      <c r="I106" s="300" t="s">
        <v>268</v>
      </c>
      <c r="J106" s="300">
        <v>20</v>
      </c>
      <c r="K106" s="314"/>
    </row>
    <row r="107" s="1" customFormat="1" ht="15" customHeight="1">
      <c r="B107" s="312"/>
      <c r="C107" s="300" t="s">
        <v>269</v>
      </c>
      <c r="D107" s="300"/>
      <c r="E107" s="300"/>
      <c r="F107" s="322" t="s">
        <v>266</v>
      </c>
      <c r="G107" s="300"/>
      <c r="H107" s="300" t="s">
        <v>306</v>
      </c>
      <c r="I107" s="300" t="s">
        <v>268</v>
      </c>
      <c r="J107" s="300">
        <v>120</v>
      </c>
      <c r="K107" s="314"/>
    </row>
    <row r="108" s="1" customFormat="1" ht="15" customHeight="1">
      <c r="B108" s="323"/>
      <c r="C108" s="300" t="s">
        <v>271</v>
      </c>
      <c r="D108" s="300"/>
      <c r="E108" s="300"/>
      <c r="F108" s="322" t="s">
        <v>272</v>
      </c>
      <c r="G108" s="300"/>
      <c r="H108" s="300" t="s">
        <v>306</v>
      </c>
      <c r="I108" s="300" t="s">
        <v>268</v>
      </c>
      <c r="J108" s="300">
        <v>50</v>
      </c>
      <c r="K108" s="314"/>
    </row>
    <row r="109" s="1" customFormat="1" ht="15" customHeight="1">
      <c r="B109" s="323"/>
      <c r="C109" s="300" t="s">
        <v>274</v>
      </c>
      <c r="D109" s="300"/>
      <c r="E109" s="300"/>
      <c r="F109" s="322" t="s">
        <v>266</v>
      </c>
      <c r="G109" s="300"/>
      <c r="H109" s="300" t="s">
        <v>306</v>
      </c>
      <c r="I109" s="300" t="s">
        <v>276</v>
      </c>
      <c r="J109" s="300"/>
      <c r="K109" s="314"/>
    </row>
    <row r="110" s="1" customFormat="1" ht="15" customHeight="1">
      <c r="B110" s="323"/>
      <c r="C110" s="300" t="s">
        <v>285</v>
      </c>
      <c r="D110" s="300"/>
      <c r="E110" s="300"/>
      <c r="F110" s="322" t="s">
        <v>272</v>
      </c>
      <c r="G110" s="300"/>
      <c r="H110" s="300" t="s">
        <v>306</v>
      </c>
      <c r="I110" s="300" t="s">
        <v>268</v>
      </c>
      <c r="J110" s="300">
        <v>50</v>
      </c>
      <c r="K110" s="314"/>
    </row>
    <row r="111" s="1" customFormat="1" ht="15" customHeight="1">
      <c r="B111" s="323"/>
      <c r="C111" s="300" t="s">
        <v>293</v>
      </c>
      <c r="D111" s="300"/>
      <c r="E111" s="300"/>
      <c r="F111" s="322" t="s">
        <v>272</v>
      </c>
      <c r="G111" s="300"/>
      <c r="H111" s="300" t="s">
        <v>306</v>
      </c>
      <c r="I111" s="300" t="s">
        <v>268</v>
      </c>
      <c r="J111" s="300">
        <v>50</v>
      </c>
      <c r="K111" s="314"/>
    </row>
    <row r="112" s="1" customFormat="1" ht="15" customHeight="1">
      <c r="B112" s="323"/>
      <c r="C112" s="300" t="s">
        <v>291</v>
      </c>
      <c r="D112" s="300"/>
      <c r="E112" s="300"/>
      <c r="F112" s="322" t="s">
        <v>272</v>
      </c>
      <c r="G112" s="300"/>
      <c r="H112" s="300" t="s">
        <v>306</v>
      </c>
      <c r="I112" s="300" t="s">
        <v>268</v>
      </c>
      <c r="J112" s="300">
        <v>50</v>
      </c>
      <c r="K112" s="314"/>
    </row>
    <row r="113" s="1" customFormat="1" ht="15" customHeight="1">
      <c r="B113" s="323"/>
      <c r="C113" s="300" t="s">
        <v>53</v>
      </c>
      <c r="D113" s="300"/>
      <c r="E113" s="300"/>
      <c r="F113" s="322" t="s">
        <v>266</v>
      </c>
      <c r="G113" s="300"/>
      <c r="H113" s="300" t="s">
        <v>307</v>
      </c>
      <c r="I113" s="300" t="s">
        <v>268</v>
      </c>
      <c r="J113" s="300">
        <v>20</v>
      </c>
      <c r="K113" s="314"/>
    </row>
    <row r="114" s="1" customFormat="1" ht="15" customHeight="1">
      <c r="B114" s="323"/>
      <c r="C114" s="300" t="s">
        <v>308</v>
      </c>
      <c r="D114" s="300"/>
      <c r="E114" s="300"/>
      <c r="F114" s="322" t="s">
        <v>266</v>
      </c>
      <c r="G114" s="300"/>
      <c r="H114" s="300" t="s">
        <v>309</v>
      </c>
      <c r="I114" s="300" t="s">
        <v>268</v>
      </c>
      <c r="J114" s="300">
        <v>120</v>
      </c>
      <c r="K114" s="314"/>
    </row>
    <row r="115" s="1" customFormat="1" ht="15" customHeight="1">
      <c r="B115" s="323"/>
      <c r="C115" s="300" t="s">
        <v>38</v>
      </c>
      <c r="D115" s="300"/>
      <c r="E115" s="300"/>
      <c r="F115" s="322" t="s">
        <v>266</v>
      </c>
      <c r="G115" s="300"/>
      <c r="H115" s="300" t="s">
        <v>310</v>
      </c>
      <c r="I115" s="300" t="s">
        <v>301</v>
      </c>
      <c r="J115" s="300"/>
      <c r="K115" s="314"/>
    </row>
    <row r="116" s="1" customFormat="1" ht="15" customHeight="1">
      <c r="B116" s="323"/>
      <c r="C116" s="300" t="s">
        <v>48</v>
      </c>
      <c r="D116" s="300"/>
      <c r="E116" s="300"/>
      <c r="F116" s="322" t="s">
        <v>266</v>
      </c>
      <c r="G116" s="300"/>
      <c r="H116" s="300" t="s">
        <v>311</v>
      </c>
      <c r="I116" s="300" t="s">
        <v>301</v>
      </c>
      <c r="J116" s="300"/>
      <c r="K116" s="314"/>
    </row>
    <row r="117" s="1" customFormat="1" ht="15" customHeight="1">
      <c r="B117" s="323"/>
      <c r="C117" s="300" t="s">
        <v>57</v>
      </c>
      <c r="D117" s="300"/>
      <c r="E117" s="300"/>
      <c r="F117" s="322" t="s">
        <v>266</v>
      </c>
      <c r="G117" s="300"/>
      <c r="H117" s="300" t="s">
        <v>312</v>
      </c>
      <c r="I117" s="300" t="s">
        <v>313</v>
      </c>
      <c r="J117" s="300"/>
      <c r="K117" s="314"/>
    </row>
    <row r="118" s="1" customFormat="1" ht="15" customHeight="1">
      <c r="B118" s="326"/>
      <c r="C118" s="332"/>
      <c r="D118" s="332"/>
      <c r="E118" s="332"/>
      <c r="F118" s="332"/>
      <c r="G118" s="332"/>
      <c r="H118" s="332"/>
      <c r="I118" s="332"/>
      <c r="J118" s="332"/>
      <c r="K118" s="328"/>
    </row>
    <row r="119" s="1" customFormat="1" ht="18.75" customHeight="1">
      <c r="B119" s="333"/>
      <c r="C119" s="297"/>
      <c r="D119" s="297"/>
      <c r="E119" s="297"/>
      <c r="F119" s="334"/>
      <c r="G119" s="297"/>
      <c r="H119" s="297"/>
      <c r="I119" s="297"/>
      <c r="J119" s="297"/>
      <c r="K119" s="333"/>
    </row>
    <row r="120" s="1" customFormat="1" ht="18.75" customHeight="1">
      <c r="B120" s="308"/>
      <c r="C120" s="308"/>
      <c r="D120" s="308"/>
      <c r="E120" s="308"/>
      <c r="F120" s="308"/>
      <c r="G120" s="308"/>
      <c r="H120" s="308"/>
      <c r="I120" s="308"/>
      <c r="J120" s="308"/>
      <c r="K120" s="308"/>
    </row>
    <row r="121" s="1" customFormat="1" ht="7.5" customHeight="1">
      <c r="B121" s="335"/>
      <c r="C121" s="336"/>
      <c r="D121" s="336"/>
      <c r="E121" s="336"/>
      <c r="F121" s="336"/>
      <c r="G121" s="336"/>
      <c r="H121" s="336"/>
      <c r="I121" s="336"/>
      <c r="J121" s="336"/>
      <c r="K121" s="337"/>
    </row>
    <row r="122" s="1" customFormat="1" ht="45" customHeight="1">
      <c r="B122" s="338"/>
      <c r="C122" s="291" t="s">
        <v>314</v>
      </c>
      <c r="D122" s="291"/>
      <c r="E122" s="291"/>
      <c r="F122" s="291"/>
      <c r="G122" s="291"/>
      <c r="H122" s="291"/>
      <c r="I122" s="291"/>
      <c r="J122" s="291"/>
      <c r="K122" s="339"/>
    </row>
    <row r="123" s="1" customFormat="1" ht="17.25" customHeight="1">
      <c r="B123" s="340"/>
      <c r="C123" s="315" t="s">
        <v>260</v>
      </c>
      <c r="D123" s="315"/>
      <c r="E123" s="315"/>
      <c r="F123" s="315" t="s">
        <v>261</v>
      </c>
      <c r="G123" s="316"/>
      <c r="H123" s="315" t="s">
        <v>54</v>
      </c>
      <c r="I123" s="315" t="s">
        <v>57</v>
      </c>
      <c r="J123" s="315" t="s">
        <v>262</v>
      </c>
      <c r="K123" s="341"/>
    </row>
    <row r="124" s="1" customFormat="1" ht="17.25" customHeight="1">
      <c r="B124" s="340"/>
      <c r="C124" s="317" t="s">
        <v>263</v>
      </c>
      <c r="D124" s="317"/>
      <c r="E124" s="317"/>
      <c r="F124" s="318" t="s">
        <v>264</v>
      </c>
      <c r="G124" s="319"/>
      <c r="H124" s="317"/>
      <c r="I124" s="317"/>
      <c r="J124" s="317" t="s">
        <v>265</v>
      </c>
      <c r="K124" s="341"/>
    </row>
    <row r="125" s="1" customFormat="1" ht="5.25" customHeight="1">
      <c r="B125" s="342"/>
      <c r="C125" s="320"/>
      <c r="D125" s="320"/>
      <c r="E125" s="320"/>
      <c r="F125" s="320"/>
      <c r="G125" s="300"/>
      <c r="H125" s="320"/>
      <c r="I125" s="320"/>
      <c r="J125" s="320"/>
      <c r="K125" s="343"/>
    </row>
    <row r="126" s="1" customFormat="1" ht="15" customHeight="1">
      <c r="B126" s="342"/>
      <c r="C126" s="300" t="s">
        <v>269</v>
      </c>
      <c r="D126" s="320"/>
      <c r="E126" s="320"/>
      <c r="F126" s="322" t="s">
        <v>266</v>
      </c>
      <c r="G126" s="300"/>
      <c r="H126" s="300" t="s">
        <v>306</v>
      </c>
      <c r="I126" s="300" t="s">
        <v>268</v>
      </c>
      <c r="J126" s="300">
        <v>120</v>
      </c>
      <c r="K126" s="344"/>
    </row>
    <row r="127" s="1" customFormat="1" ht="15" customHeight="1">
      <c r="B127" s="342"/>
      <c r="C127" s="300" t="s">
        <v>315</v>
      </c>
      <c r="D127" s="300"/>
      <c r="E127" s="300"/>
      <c r="F127" s="322" t="s">
        <v>266</v>
      </c>
      <c r="G127" s="300"/>
      <c r="H127" s="300" t="s">
        <v>316</v>
      </c>
      <c r="I127" s="300" t="s">
        <v>268</v>
      </c>
      <c r="J127" s="300" t="s">
        <v>317</v>
      </c>
      <c r="K127" s="344"/>
    </row>
    <row r="128" s="1" customFormat="1" ht="15" customHeight="1">
      <c r="B128" s="342"/>
      <c r="C128" s="300" t="s">
        <v>214</v>
      </c>
      <c r="D128" s="300"/>
      <c r="E128" s="300"/>
      <c r="F128" s="322" t="s">
        <v>266</v>
      </c>
      <c r="G128" s="300"/>
      <c r="H128" s="300" t="s">
        <v>318</v>
      </c>
      <c r="I128" s="300" t="s">
        <v>268</v>
      </c>
      <c r="J128" s="300" t="s">
        <v>317</v>
      </c>
      <c r="K128" s="344"/>
    </row>
    <row r="129" s="1" customFormat="1" ht="15" customHeight="1">
      <c r="B129" s="342"/>
      <c r="C129" s="300" t="s">
        <v>277</v>
      </c>
      <c r="D129" s="300"/>
      <c r="E129" s="300"/>
      <c r="F129" s="322" t="s">
        <v>272</v>
      </c>
      <c r="G129" s="300"/>
      <c r="H129" s="300" t="s">
        <v>278</v>
      </c>
      <c r="I129" s="300" t="s">
        <v>268</v>
      </c>
      <c r="J129" s="300">
        <v>15</v>
      </c>
      <c r="K129" s="344"/>
    </row>
    <row r="130" s="1" customFormat="1" ht="15" customHeight="1">
      <c r="B130" s="342"/>
      <c r="C130" s="324" t="s">
        <v>279</v>
      </c>
      <c r="D130" s="324"/>
      <c r="E130" s="324"/>
      <c r="F130" s="325" t="s">
        <v>272</v>
      </c>
      <c r="G130" s="324"/>
      <c r="H130" s="324" t="s">
        <v>280</v>
      </c>
      <c r="I130" s="324" t="s">
        <v>268</v>
      </c>
      <c r="J130" s="324">
        <v>15</v>
      </c>
      <c r="K130" s="344"/>
    </row>
    <row r="131" s="1" customFormat="1" ht="15" customHeight="1">
      <c r="B131" s="342"/>
      <c r="C131" s="324" t="s">
        <v>281</v>
      </c>
      <c r="D131" s="324"/>
      <c r="E131" s="324"/>
      <c r="F131" s="325" t="s">
        <v>272</v>
      </c>
      <c r="G131" s="324"/>
      <c r="H131" s="324" t="s">
        <v>282</v>
      </c>
      <c r="I131" s="324" t="s">
        <v>268</v>
      </c>
      <c r="J131" s="324">
        <v>20</v>
      </c>
      <c r="K131" s="344"/>
    </row>
    <row r="132" s="1" customFormat="1" ht="15" customHeight="1">
      <c r="B132" s="342"/>
      <c r="C132" s="324" t="s">
        <v>283</v>
      </c>
      <c r="D132" s="324"/>
      <c r="E132" s="324"/>
      <c r="F132" s="325" t="s">
        <v>272</v>
      </c>
      <c r="G132" s="324"/>
      <c r="H132" s="324" t="s">
        <v>284</v>
      </c>
      <c r="I132" s="324" t="s">
        <v>268</v>
      </c>
      <c r="J132" s="324">
        <v>20</v>
      </c>
      <c r="K132" s="344"/>
    </row>
    <row r="133" s="1" customFormat="1" ht="15" customHeight="1">
      <c r="B133" s="342"/>
      <c r="C133" s="300" t="s">
        <v>271</v>
      </c>
      <c r="D133" s="300"/>
      <c r="E133" s="300"/>
      <c r="F133" s="322" t="s">
        <v>272</v>
      </c>
      <c r="G133" s="300"/>
      <c r="H133" s="300" t="s">
        <v>306</v>
      </c>
      <c r="I133" s="300" t="s">
        <v>268</v>
      </c>
      <c r="J133" s="300">
        <v>50</v>
      </c>
      <c r="K133" s="344"/>
    </row>
    <row r="134" s="1" customFormat="1" ht="15" customHeight="1">
      <c r="B134" s="342"/>
      <c r="C134" s="300" t="s">
        <v>285</v>
      </c>
      <c r="D134" s="300"/>
      <c r="E134" s="300"/>
      <c r="F134" s="322" t="s">
        <v>272</v>
      </c>
      <c r="G134" s="300"/>
      <c r="H134" s="300" t="s">
        <v>306</v>
      </c>
      <c r="I134" s="300" t="s">
        <v>268</v>
      </c>
      <c r="J134" s="300">
        <v>50</v>
      </c>
      <c r="K134" s="344"/>
    </row>
    <row r="135" s="1" customFormat="1" ht="15" customHeight="1">
      <c r="B135" s="342"/>
      <c r="C135" s="300" t="s">
        <v>291</v>
      </c>
      <c r="D135" s="300"/>
      <c r="E135" s="300"/>
      <c r="F135" s="322" t="s">
        <v>272</v>
      </c>
      <c r="G135" s="300"/>
      <c r="H135" s="300" t="s">
        <v>306</v>
      </c>
      <c r="I135" s="300" t="s">
        <v>268</v>
      </c>
      <c r="J135" s="300">
        <v>50</v>
      </c>
      <c r="K135" s="344"/>
    </row>
    <row r="136" s="1" customFormat="1" ht="15" customHeight="1">
      <c r="B136" s="342"/>
      <c r="C136" s="300" t="s">
        <v>293</v>
      </c>
      <c r="D136" s="300"/>
      <c r="E136" s="300"/>
      <c r="F136" s="322" t="s">
        <v>272</v>
      </c>
      <c r="G136" s="300"/>
      <c r="H136" s="300" t="s">
        <v>306</v>
      </c>
      <c r="I136" s="300" t="s">
        <v>268</v>
      </c>
      <c r="J136" s="300">
        <v>50</v>
      </c>
      <c r="K136" s="344"/>
    </row>
    <row r="137" s="1" customFormat="1" ht="15" customHeight="1">
      <c r="B137" s="342"/>
      <c r="C137" s="300" t="s">
        <v>294</v>
      </c>
      <c r="D137" s="300"/>
      <c r="E137" s="300"/>
      <c r="F137" s="322" t="s">
        <v>272</v>
      </c>
      <c r="G137" s="300"/>
      <c r="H137" s="300" t="s">
        <v>319</v>
      </c>
      <c r="I137" s="300" t="s">
        <v>268</v>
      </c>
      <c r="J137" s="300">
        <v>255</v>
      </c>
      <c r="K137" s="344"/>
    </row>
    <row r="138" s="1" customFormat="1" ht="15" customHeight="1">
      <c r="B138" s="342"/>
      <c r="C138" s="300" t="s">
        <v>296</v>
      </c>
      <c r="D138" s="300"/>
      <c r="E138" s="300"/>
      <c r="F138" s="322" t="s">
        <v>266</v>
      </c>
      <c r="G138" s="300"/>
      <c r="H138" s="300" t="s">
        <v>320</v>
      </c>
      <c r="I138" s="300" t="s">
        <v>298</v>
      </c>
      <c r="J138" s="300"/>
      <c r="K138" s="344"/>
    </row>
    <row r="139" s="1" customFormat="1" ht="15" customHeight="1">
      <c r="B139" s="342"/>
      <c r="C139" s="300" t="s">
        <v>299</v>
      </c>
      <c r="D139" s="300"/>
      <c r="E139" s="300"/>
      <c r="F139" s="322" t="s">
        <v>266</v>
      </c>
      <c r="G139" s="300"/>
      <c r="H139" s="300" t="s">
        <v>321</v>
      </c>
      <c r="I139" s="300" t="s">
        <v>301</v>
      </c>
      <c r="J139" s="300"/>
      <c r="K139" s="344"/>
    </row>
    <row r="140" s="1" customFormat="1" ht="15" customHeight="1">
      <c r="B140" s="342"/>
      <c r="C140" s="300" t="s">
        <v>302</v>
      </c>
      <c r="D140" s="300"/>
      <c r="E140" s="300"/>
      <c r="F140" s="322" t="s">
        <v>266</v>
      </c>
      <c r="G140" s="300"/>
      <c r="H140" s="300" t="s">
        <v>302</v>
      </c>
      <c r="I140" s="300" t="s">
        <v>301</v>
      </c>
      <c r="J140" s="300"/>
      <c r="K140" s="344"/>
    </row>
    <row r="141" s="1" customFormat="1" ht="15" customHeight="1">
      <c r="B141" s="342"/>
      <c r="C141" s="300" t="s">
        <v>38</v>
      </c>
      <c r="D141" s="300"/>
      <c r="E141" s="300"/>
      <c r="F141" s="322" t="s">
        <v>266</v>
      </c>
      <c r="G141" s="300"/>
      <c r="H141" s="300" t="s">
        <v>322</v>
      </c>
      <c r="I141" s="300" t="s">
        <v>301</v>
      </c>
      <c r="J141" s="300"/>
      <c r="K141" s="344"/>
    </row>
    <row r="142" s="1" customFormat="1" ht="15" customHeight="1">
      <c r="B142" s="342"/>
      <c r="C142" s="300" t="s">
        <v>323</v>
      </c>
      <c r="D142" s="300"/>
      <c r="E142" s="300"/>
      <c r="F142" s="322" t="s">
        <v>266</v>
      </c>
      <c r="G142" s="300"/>
      <c r="H142" s="300" t="s">
        <v>324</v>
      </c>
      <c r="I142" s="300" t="s">
        <v>301</v>
      </c>
      <c r="J142" s="300"/>
      <c r="K142" s="344"/>
    </row>
    <row r="143" s="1" customFormat="1" ht="15" customHeight="1">
      <c r="B143" s="345"/>
      <c r="C143" s="346"/>
      <c r="D143" s="346"/>
      <c r="E143" s="346"/>
      <c r="F143" s="346"/>
      <c r="G143" s="346"/>
      <c r="H143" s="346"/>
      <c r="I143" s="346"/>
      <c r="J143" s="346"/>
      <c r="K143" s="347"/>
    </row>
    <row r="144" s="1" customFormat="1" ht="18.75" customHeight="1">
      <c r="B144" s="297"/>
      <c r="C144" s="297"/>
      <c r="D144" s="297"/>
      <c r="E144" s="297"/>
      <c r="F144" s="334"/>
      <c r="G144" s="297"/>
      <c r="H144" s="297"/>
      <c r="I144" s="297"/>
      <c r="J144" s="297"/>
      <c r="K144" s="297"/>
    </row>
    <row r="145" s="1" customFormat="1" ht="18.75" customHeight="1">
      <c r="B145" s="308"/>
      <c r="C145" s="308"/>
      <c r="D145" s="308"/>
      <c r="E145" s="308"/>
      <c r="F145" s="308"/>
      <c r="G145" s="308"/>
      <c r="H145" s="308"/>
      <c r="I145" s="308"/>
      <c r="J145" s="308"/>
      <c r="K145" s="308"/>
    </row>
    <row r="146" s="1" customFormat="1" ht="7.5" customHeight="1">
      <c r="B146" s="309"/>
      <c r="C146" s="310"/>
      <c r="D146" s="310"/>
      <c r="E146" s="310"/>
      <c r="F146" s="310"/>
      <c r="G146" s="310"/>
      <c r="H146" s="310"/>
      <c r="I146" s="310"/>
      <c r="J146" s="310"/>
      <c r="K146" s="311"/>
    </row>
    <row r="147" s="1" customFormat="1" ht="45" customHeight="1">
      <c r="B147" s="312"/>
      <c r="C147" s="313" t="s">
        <v>325</v>
      </c>
      <c r="D147" s="313"/>
      <c r="E147" s="313"/>
      <c r="F147" s="313"/>
      <c r="G147" s="313"/>
      <c r="H147" s="313"/>
      <c r="I147" s="313"/>
      <c r="J147" s="313"/>
      <c r="K147" s="314"/>
    </row>
    <row r="148" s="1" customFormat="1" ht="17.25" customHeight="1">
      <c r="B148" s="312"/>
      <c r="C148" s="315" t="s">
        <v>260</v>
      </c>
      <c r="D148" s="315"/>
      <c r="E148" s="315"/>
      <c r="F148" s="315" t="s">
        <v>261</v>
      </c>
      <c r="G148" s="316"/>
      <c r="H148" s="315" t="s">
        <v>54</v>
      </c>
      <c r="I148" s="315" t="s">
        <v>57</v>
      </c>
      <c r="J148" s="315" t="s">
        <v>262</v>
      </c>
      <c r="K148" s="314"/>
    </row>
    <row r="149" s="1" customFormat="1" ht="17.25" customHeight="1">
      <c r="B149" s="312"/>
      <c r="C149" s="317" t="s">
        <v>263</v>
      </c>
      <c r="D149" s="317"/>
      <c r="E149" s="317"/>
      <c r="F149" s="318" t="s">
        <v>264</v>
      </c>
      <c r="G149" s="319"/>
      <c r="H149" s="317"/>
      <c r="I149" s="317"/>
      <c r="J149" s="317" t="s">
        <v>265</v>
      </c>
      <c r="K149" s="314"/>
    </row>
    <row r="150" s="1" customFormat="1" ht="5.25" customHeight="1">
      <c r="B150" s="323"/>
      <c r="C150" s="320"/>
      <c r="D150" s="320"/>
      <c r="E150" s="320"/>
      <c r="F150" s="320"/>
      <c r="G150" s="321"/>
      <c r="H150" s="320"/>
      <c r="I150" s="320"/>
      <c r="J150" s="320"/>
      <c r="K150" s="344"/>
    </row>
    <row r="151" s="1" customFormat="1" ht="15" customHeight="1">
      <c r="B151" s="323"/>
      <c r="C151" s="348" t="s">
        <v>269</v>
      </c>
      <c r="D151" s="300"/>
      <c r="E151" s="300"/>
      <c r="F151" s="349" t="s">
        <v>266</v>
      </c>
      <c r="G151" s="300"/>
      <c r="H151" s="348" t="s">
        <v>306</v>
      </c>
      <c r="I151" s="348" t="s">
        <v>268</v>
      </c>
      <c r="J151" s="348">
        <v>120</v>
      </c>
      <c r="K151" s="344"/>
    </row>
    <row r="152" s="1" customFormat="1" ht="15" customHeight="1">
      <c r="B152" s="323"/>
      <c r="C152" s="348" t="s">
        <v>315</v>
      </c>
      <c r="D152" s="300"/>
      <c r="E152" s="300"/>
      <c r="F152" s="349" t="s">
        <v>266</v>
      </c>
      <c r="G152" s="300"/>
      <c r="H152" s="348" t="s">
        <v>326</v>
      </c>
      <c r="I152" s="348" t="s">
        <v>268</v>
      </c>
      <c r="J152" s="348" t="s">
        <v>317</v>
      </c>
      <c r="K152" s="344"/>
    </row>
    <row r="153" s="1" customFormat="1" ht="15" customHeight="1">
      <c r="B153" s="323"/>
      <c r="C153" s="348" t="s">
        <v>214</v>
      </c>
      <c r="D153" s="300"/>
      <c r="E153" s="300"/>
      <c r="F153" s="349" t="s">
        <v>266</v>
      </c>
      <c r="G153" s="300"/>
      <c r="H153" s="348" t="s">
        <v>327</v>
      </c>
      <c r="I153" s="348" t="s">
        <v>268</v>
      </c>
      <c r="J153" s="348" t="s">
        <v>317</v>
      </c>
      <c r="K153" s="344"/>
    </row>
    <row r="154" s="1" customFormat="1" ht="15" customHeight="1">
      <c r="B154" s="323"/>
      <c r="C154" s="348" t="s">
        <v>271</v>
      </c>
      <c r="D154" s="300"/>
      <c r="E154" s="300"/>
      <c r="F154" s="349" t="s">
        <v>272</v>
      </c>
      <c r="G154" s="300"/>
      <c r="H154" s="348" t="s">
        <v>306</v>
      </c>
      <c r="I154" s="348" t="s">
        <v>268</v>
      </c>
      <c r="J154" s="348">
        <v>50</v>
      </c>
      <c r="K154" s="344"/>
    </row>
    <row r="155" s="1" customFormat="1" ht="15" customHeight="1">
      <c r="B155" s="323"/>
      <c r="C155" s="348" t="s">
        <v>274</v>
      </c>
      <c r="D155" s="300"/>
      <c r="E155" s="300"/>
      <c r="F155" s="349" t="s">
        <v>266</v>
      </c>
      <c r="G155" s="300"/>
      <c r="H155" s="348" t="s">
        <v>306</v>
      </c>
      <c r="I155" s="348" t="s">
        <v>276</v>
      </c>
      <c r="J155" s="348"/>
      <c r="K155" s="344"/>
    </row>
    <row r="156" s="1" customFormat="1" ht="15" customHeight="1">
      <c r="B156" s="323"/>
      <c r="C156" s="348" t="s">
        <v>285</v>
      </c>
      <c r="D156" s="300"/>
      <c r="E156" s="300"/>
      <c r="F156" s="349" t="s">
        <v>272</v>
      </c>
      <c r="G156" s="300"/>
      <c r="H156" s="348" t="s">
        <v>306</v>
      </c>
      <c r="I156" s="348" t="s">
        <v>268</v>
      </c>
      <c r="J156" s="348">
        <v>50</v>
      </c>
      <c r="K156" s="344"/>
    </row>
    <row r="157" s="1" customFormat="1" ht="15" customHeight="1">
      <c r="B157" s="323"/>
      <c r="C157" s="348" t="s">
        <v>293</v>
      </c>
      <c r="D157" s="300"/>
      <c r="E157" s="300"/>
      <c r="F157" s="349" t="s">
        <v>272</v>
      </c>
      <c r="G157" s="300"/>
      <c r="H157" s="348" t="s">
        <v>306</v>
      </c>
      <c r="I157" s="348" t="s">
        <v>268</v>
      </c>
      <c r="J157" s="348">
        <v>50</v>
      </c>
      <c r="K157" s="344"/>
    </row>
    <row r="158" s="1" customFormat="1" ht="15" customHeight="1">
      <c r="B158" s="323"/>
      <c r="C158" s="348" t="s">
        <v>291</v>
      </c>
      <c r="D158" s="300"/>
      <c r="E158" s="300"/>
      <c r="F158" s="349" t="s">
        <v>272</v>
      </c>
      <c r="G158" s="300"/>
      <c r="H158" s="348" t="s">
        <v>306</v>
      </c>
      <c r="I158" s="348" t="s">
        <v>268</v>
      </c>
      <c r="J158" s="348">
        <v>50</v>
      </c>
      <c r="K158" s="344"/>
    </row>
    <row r="159" s="1" customFormat="1" ht="15" customHeight="1">
      <c r="B159" s="323"/>
      <c r="C159" s="348" t="s">
        <v>93</v>
      </c>
      <c r="D159" s="300"/>
      <c r="E159" s="300"/>
      <c r="F159" s="349" t="s">
        <v>266</v>
      </c>
      <c r="G159" s="300"/>
      <c r="H159" s="348" t="s">
        <v>328</v>
      </c>
      <c r="I159" s="348" t="s">
        <v>268</v>
      </c>
      <c r="J159" s="348" t="s">
        <v>329</v>
      </c>
      <c r="K159" s="344"/>
    </row>
    <row r="160" s="1" customFormat="1" ht="15" customHeight="1">
      <c r="B160" s="323"/>
      <c r="C160" s="348" t="s">
        <v>330</v>
      </c>
      <c r="D160" s="300"/>
      <c r="E160" s="300"/>
      <c r="F160" s="349" t="s">
        <v>266</v>
      </c>
      <c r="G160" s="300"/>
      <c r="H160" s="348" t="s">
        <v>331</v>
      </c>
      <c r="I160" s="348" t="s">
        <v>301</v>
      </c>
      <c r="J160" s="348"/>
      <c r="K160" s="344"/>
    </row>
    <row r="161" s="1" customFormat="1" ht="15" customHeight="1">
      <c r="B161" s="350"/>
      <c r="C161" s="332"/>
      <c r="D161" s="332"/>
      <c r="E161" s="332"/>
      <c r="F161" s="332"/>
      <c r="G161" s="332"/>
      <c r="H161" s="332"/>
      <c r="I161" s="332"/>
      <c r="J161" s="332"/>
      <c r="K161" s="351"/>
    </row>
    <row r="162" s="1" customFormat="1" ht="18.75" customHeight="1">
      <c r="B162" s="297"/>
      <c r="C162" s="300"/>
      <c r="D162" s="300"/>
      <c r="E162" s="300"/>
      <c r="F162" s="322"/>
      <c r="G162" s="300"/>
      <c r="H162" s="300"/>
      <c r="I162" s="300"/>
      <c r="J162" s="300"/>
      <c r="K162" s="297"/>
    </row>
    <row r="163" s="1" customFormat="1" ht="18.75" customHeight="1">
      <c r="B163" s="308"/>
      <c r="C163" s="308"/>
      <c r="D163" s="308"/>
      <c r="E163" s="308"/>
      <c r="F163" s="308"/>
      <c r="G163" s="308"/>
      <c r="H163" s="308"/>
      <c r="I163" s="308"/>
      <c r="J163" s="308"/>
      <c r="K163" s="308"/>
    </row>
    <row r="164" s="1" customFormat="1" ht="7.5" customHeight="1">
      <c r="B164" s="287"/>
      <c r="C164" s="288"/>
      <c r="D164" s="288"/>
      <c r="E164" s="288"/>
      <c r="F164" s="288"/>
      <c r="G164" s="288"/>
      <c r="H164" s="288"/>
      <c r="I164" s="288"/>
      <c r="J164" s="288"/>
      <c r="K164" s="289"/>
    </row>
    <row r="165" s="1" customFormat="1" ht="45" customHeight="1">
      <c r="B165" s="290"/>
      <c r="C165" s="291" t="s">
        <v>332</v>
      </c>
      <c r="D165" s="291"/>
      <c r="E165" s="291"/>
      <c r="F165" s="291"/>
      <c r="G165" s="291"/>
      <c r="H165" s="291"/>
      <c r="I165" s="291"/>
      <c r="J165" s="291"/>
      <c r="K165" s="292"/>
    </row>
    <row r="166" s="1" customFormat="1" ht="17.25" customHeight="1">
      <c r="B166" s="290"/>
      <c r="C166" s="315" t="s">
        <v>260</v>
      </c>
      <c r="D166" s="315"/>
      <c r="E166" s="315"/>
      <c r="F166" s="315" t="s">
        <v>261</v>
      </c>
      <c r="G166" s="352"/>
      <c r="H166" s="353" t="s">
        <v>54</v>
      </c>
      <c r="I166" s="353" t="s">
        <v>57</v>
      </c>
      <c r="J166" s="315" t="s">
        <v>262</v>
      </c>
      <c r="K166" s="292"/>
    </row>
    <row r="167" s="1" customFormat="1" ht="17.25" customHeight="1">
      <c r="B167" s="293"/>
      <c r="C167" s="317" t="s">
        <v>263</v>
      </c>
      <c r="D167" s="317"/>
      <c r="E167" s="317"/>
      <c r="F167" s="318" t="s">
        <v>264</v>
      </c>
      <c r="G167" s="354"/>
      <c r="H167" s="355"/>
      <c r="I167" s="355"/>
      <c r="J167" s="317" t="s">
        <v>265</v>
      </c>
      <c r="K167" s="295"/>
    </row>
    <row r="168" s="1" customFormat="1" ht="5.25" customHeight="1">
      <c r="B168" s="323"/>
      <c r="C168" s="320"/>
      <c r="D168" s="320"/>
      <c r="E168" s="320"/>
      <c r="F168" s="320"/>
      <c r="G168" s="321"/>
      <c r="H168" s="320"/>
      <c r="I168" s="320"/>
      <c r="J168" s="320"/>
      <c r="K168" s="344"/>
    </row>
    <row r="169" s="1" customFormat="1" ht="15" customHeight="1">
      <c r="B169" s="323"/>
      <c r="C169" s="300" t="s">
        <v>269</v>
      </c>
      <c r="D169" s="300"/>
      <c r="E169" s="300"/>
      <c r="F169" s="322" t="s">
        <v>266</v>
      </c>
      <c r="G169" s="300"/>
      <c r="H169" s="300" t="s">
        <v>306</v>
      </c>
      <c r="I169" s="300" t="s">
        <v>268</v>
      </c>
      <c r="J169" s="300">
        <v>120</v>
      </c>
      <c r="K169" s="344"/>
    </row>
    <row r="170" s="1" customFormat="1" ht="15" customHeight="1">
      <c r="B170" s="323"/>
      <c r="C170" s="300" t="s">
        <v>315</v>
      </c>
      <c r="D170" s="300"/>
      <c r="E170" s="300"/>
      <c r="F170" s="322" t="s">
        <v>266</v>
      </c>
      <c r="G170" s="300"/>
      <c r="H170" s="300" t="s">
        <v>316</v>
      </c>
      <c r="I170" s="300" t="s">
        <v>268</v>
      </c>
      <c r="J170" s="300" t="s">
        <v>317</v>
      </c>
      <c r="K170" s="344"/>
    </row>
    <row r="171" s="1" customFormat="1" ht="15" customHeight="1">
      <c r="B171" s="323"/>
      <c r="C171" s="300" t="s">
        <v>214</v>
      </c>
      <c r="D171" s="300"/>
      <c r="E171" s="300"/>
      <c r="F171" s="322" t="s">
        <v>266</v>
      </c>
      <c r="G171" s="300"/>
      <c r="H171" s="300" t="s">
        <v>333</v>
      </c>
      <c r="I171" s="300" t="s">
        <v>268</v>
      </c>
      <c r="J171" s="300" t="s">
        <v>317</v>
      </c>
      <c r="K171" s="344"/>
    </row>
    <row r="172" s="1" customFormat="1" ht="15" customHeight="1">
      <c r="B172" s="323"/>
      <c r="C172" s="300" t="s">
        <v>271</v>
      </c>
      <c r="D172" s="300"/>
      <c r="E172" s="300"/>
      <c r="F172" s="322" t="s">
        <v>272</v>
      </c>
      <c r="G172" s="300"/>
      <c r="H172" s="300" t="s">
        <v>333</v>
      </c>
      <c r="I172" s="300" t="s">
        <v>268</v>
      </c>
      <c r="J172" s="300">
        <v>50</v>
      </c>
      <c r="K172" s="344"/>
    </row>
    <row r="173" s="1" customFormat="1" ht="15" customHeight="1">
      <c r="B173" s="323"/>
      <c r="C173" s="300" t="s">
        <v>274</v>
      </c>
      <c r="D173" s="300"/>
      <c r="E173" s="300"/>
      <c r="F173" s="322" t="s">
        <v>266</v>
      </c>
      <c r="G173" s="300"/>
      <c r="H173" s="300" t="s">
        <v>333</v>
      </c>
      <c r="I173" s="300" t="s">
        <v>276</v>
      </c>
      <c r="J173" s="300"/>
      <c r="K173" s="344"/>
    </row>
    <row r="174" s="1" customFormat="1" ht="15" customHeight="1">
      <c r="B174" s="323"/>
      <c r="C174" s="300" t="s">
        <v>285</v>
      </c>
      <c r="D174" s="300"/>
      <c r="E174" s="300"/>
      <c r="F174" s="322" t="s">
        <v>272</v>
      </c>
      <c r="G174" s="300"/>
      <c r="H174" s="300" t="s">
        <v>333</v>
      </c>
      <c r="I174" s="300" t="s">
        <v>268</v>
      </c>
      <c r="J174" s="300">
        <v>50</v>
      </c>
      <c r="K174" s="344"/>
    </row>
    <row r="175" s="1" customFormat="1" ht="15" customHeight="1">
      <c r="B175" s="323"/>
      <c r="C175" s="300" t="s">
        <v>293</v>
      </c>
      <c r="D175" s="300"/>
      <c r="E175" s="300"/>
      <c r="F175" s="322" t="s">
        <v>272</v>
      </c>
      <c r="G175" s="300"/>
      <c r="H175" s="300" t="s">
        <v>333</v>
      </c>
      <c r="I175" s="300" t="s">
        <v>268</v>
      </c>
      <c r="J175" s="300">
        <v>50</v>
      </c>
      <c r="K175" s="344"/>
    </row>
    <row r="176" s="1" customFormat="1" ht="15" customHeight="1">
      <c r="B176" s="323"/>
      <c r="C176" s="300" t="s">
        <v>291</v>
      </c>
      <c r="D176" s="300"/>
      <c r="E176" s="300"/>
      <c r="F176" s="322" t="s">
        <v>272</v>
      </c>
      <c r="G176" s="300"/>
      <c r="H176" s="300" t="s">
        <v>333</v>
      </c>
      <c r="I176" s="300" t="s">
        <v>268</v>
      </c>
      <c r="J176" s="300">
        <v>50</v>
      </c>
      <c r="K176" s="344"/>
    </row>
    <row r="177" s="1" customFormat="1" ht="15" customHeight="1">
      <c r="B177" s="323"/>
      <c r="C177" s="300" t="s">
        <v>99</v>
      </c>
      <c r="D177" s="300"/>
      <c r="E177" s="300"/>
      <c r="F177" s="322" t="s">
        <v>266</v>
      </c>
      <c r="G177" s="300"/>
      <c r="H177" s="300" t="s">
        <v>334</v>
      </c>
      <c r="I177" s="300" t="s">
        <v>335</v>
      </c>
      <c r="J177" s="300"/>
      <c r="K177" s="344"/>
    </row>
    <row r="178" s="1" customFormat="1" ht="15" customHeight="1">
      <c r="B178" s="323"/>
      <c r="C178" s="300" t="s">
        <v>57</v>
      </c>
      <c r="D178" s="300"/>
      <c r="E178" s="300"/>
      <c r="F178" s="322" t="s">
        <v>266</v>
      </c>
      <c r="G178" s="300"/>
      <c r="H178" s="300" t="s">
        <v>336</v>
      </c>
      <c r="I178" s="300" t="s">
        <v>337</v>
      </c>
      <c r="J178" s="300">
        <v>1</v>
      </c>
      <c r="K178" s="344"/>
    </row>
    <row r="179" s="1" customFormat="1" ht="15" customHeight="1">
      <c r="B179" s="323"/>
      <c r="C179" s="300" t="s">
        <v>53</v>
      </c>
      <c r="D179" s="300"/>
      <c r="E179" s="300"/>
      <c r="F179" s="322" t="s">
        <v>266</v>
      </c>
      <c r="G179" s="300"/>
      <c r="H179" s="300" t="s">
        <v>338</v>
      </c>
      <c r="I179" s="300" t="s">
        <v>268</v>
      </c>
      <c r="J179" s="300">
        <v>20</v>
      </c>
      <c r="K179" s="344"/>
    </row>
    <row r="180" s="1" customFormat="1" ht="15" customHeight="1">
      <c r="B180" s="323"/>
      <c r="C180" s="300" t="s">
        <v>54</v>
      </c>
      <c r="D180" s="300"/>
      <c r="E180" s="300"/>
      <c r="F180" s="322" t="s">
        <v>266</v>
      </c>
      <c r="G180" s="300"/>
      <c r="H180" s="300" t="s">
        <v>339</v>
      </c>
      <c r="I180" s="300" t="s">
        <v>268</v>
      </c>
      <c r="J180" s="300">
        <v>255</v>
      </c>
      <c r="K180" s="344"/>
    </row>
    <row r="181" s="1" customFormat="1" ht="15" customHeight="1">
      <c r="B181" s="323"/>
      <c r="C181" s="300" t="s">
        <v>100</v>
      </c>
      <c r="D181" s="300"/>
      <c r="E181" s="300"/>
      <c r="F181" s="322" t="s">
        <v>266</v>
      </c>
      <c r="G181" s="300"/>
      <c r="H181" s="300" t="s">
        <v>230</v>
      </c>
      <c r="I181" s="300" t="s">
        <v>268</v>
      </c>
      <c r="J181" s="300">
        <v>10</v>
      </c>
      <c r="K181" s="344"/>
    </row>
    <row r="182" s="1" customFormat="1" ht="15" customHeight="1">
      <c r="B182" s="323"/>
      <c r="C182" s="300" t="s">
        <v>101</v>
      </c>
      <c r="D182" s="300"/>
      <c r="E182" s="300"/>
      <c r="F182" s="322" t="s">
        <v>266</v>
      </c>
      <c r="G182" s="300"/>
      <c r="H182" s="300" t="s">
        <v>340</v>
      </c>
      <c r="I182" s="300" t="s">
        <v>301</v>
      </c>
      <c r="J182" s="300"/>
      <c r="K182" s="344"/>
    </row>
    <row r="183" s="1" customFormat="1" ht="15" customHeight="1">
      <c r="B183" s="323"/>
      <c r="C183" s="300" t="s">
        <v>341</v>
      </c>
      <c r="D183" s="300"/>
      <c r="E183" s="300"/>
      <c r="F183" s="322" t="s">
        <v>266</v>
      </c>
      <c r="G183" s="300"/>
      <c r="H183" s="300" t="s">
        <v>342</v>
      </c>
      <c r="I183" s="300" t="s">
        <v>301</v>
      </c>
      <c r="J183" s="300"/>
      <c r="K183" s="344"/>
    </row>
    <row r="184" s="1" customFormat="1" ht="15" customHeight="1">
      <c r="B184" s="323"/>
      <c r="C184" s="300" t="s">
        <v>330</v>
      </c>
      <c r="D184" s="300"/>
      <c r="E184" s="300"/>
      <c r="F184" s="322" t="s">
        <v>266</v>
      </c>
      <c r="G184" s="300"/>
      <c r="H184" s="300" t="s">
        <v>343</v>
      </c>
      <c r="I184" s="300" t="s">
        <v>301</v>
      </c>
      <c r="J184" s="300"/>
      <c r="K184" s="344"/>
    </row>
    <row r="185" s="1" customFormat="1" ht="15" customHeight="1">
      <c r="B185" s="323"/>
      <c r="C185" s="300" t="s">
        <v>103</v>
      </c>
      <c r="D185" s="300"/>
      <c r="E185" s="300"/>
      <c r="F185" s="322" t="s">
        <v>272</v>
      </c>
      <c r="G185" s="300"/>
      <c r="H185" s="300" t="s">
        <v>344</v>
      </c>
      <c r="I185" s="300" t="s">
        <v>268</v>
      </c>
      <c r="J185" s="300">
        <v>50</v>
      </c>
      <c r="K185" s="344"/>
    </row>
    <row r="186" s="1" customFormat="1" ht="15" customHeight="1">
      <c r="B186" s="323"/>
      <c r="C186" s="300" t="s">
        <v>345</v>
      </c>
      <c r="D186" s="300"/>
      <c r="E186" s="300"/>
      <c r="F186" s="322" t="s">
        <v>272</v>
      </c>
      <c r="G186" s="300"/>
      <c r="H186" s="300" t="s">
        <v>346</v>
      </c>
      <c r="I186" s="300" t="s">
        <v>347</v>
      </c>
      <c r="J186" s="300"/>
      <c r="K186" s="344"/>
    </row>
    <row r="187" s="1" customFormat="1" ht="15" customHeight="1">
      <c r="B187" s="323"/>
      <c r="C187" s="300" t="s">
        <v>348</v>
      </c>
      <c r="D187" s="300"/>
      <c r="E187" s="300"/>
      <c r="F187" s="322" t="s">
        <v>272</v>
      </c>
      <c r="G187" s="300"/>
      <c r="H187" s="300" t="s">
        <v>349</v>
      </c>
      <c r="I187" s="300" t="s">
        <v>347</v>
      </c>
      <c r="J187" s="300"/>
      <c r="K187" s="344"/>
    </row>
    <row r="188" s="1" customFormat="1" ht="15" customHeight="1">
      <c r="B188" s="323"/>
      <c r="C188" s="300" t="s">
        <v>350</v>
      </c>
      <c r="D188" s="300"/>
      <c r="E188" s="300"/>
      <c r="F188" s="322" t="s">
        <v>272</v>
      </c>
      <c r="G188" s="300"/>
      <c r="H188" s="300" t="s">
        <v>351</v>
      </c>
      <c r="I188" s="300" t="s">
        <v>347</v>
      </c>
      <c r="J188" s="300"/>
      <c r="K188" s="344"/>
    </row>
    <row r="189" s="1" customFormat="1" ht="15" customHeight="1">
      <c r="B189" s="323"/>
      <c r="C189" s="356" t="s">
        <v>352</v>
      </c>
      <c r="D189" s="300"/>
      <c r="E189" s="300"/>
      <c r="F189" s="322" t="s">
        <v>272</v>
      </c>
      <c r="G189" s="300"/>
      <c r="H189" s="300" t="s">
        <v>353</v>
      </c>
      <c r="I189" s="300" t="s">
        <v>354</v>
      </c>
      <c r="J189" s="357" t="s">
        <v>355</v>
      </c>
      <c r="K189" s="344"/>
    </row>
    <row r="190" s="1" customFormat="1" ht="15" customHeight="1">
      <c r="B190" s="323"/>
      <c r="C190" s="307" t="s">
        <v>42</v>
      </c>
      <c r="D190" s="300"/>
      <c r="E190" s="300"/>
      <c r="F190" s="322" t="s">
        <v>266</v>
      </c>
      <c r="G190" s="300"/>
      <c r="H190" s="297" t="s">
        <v>356</v>
      </c>
      <c r="I190" s="300" t="s">
        <v>357</v>
      </c>
      <c r="J190" s="300"/>
      <c r="K190" s="344"/>
    </row>
    <row r="191" s="1" customFormat="1" ht="15" customHeight="1">
      <c r="B191" s="323"/>
      <c r="C191" s="307" t="s">
        <v>358</v>
      </c>
      <c r="D191" s="300"/>
      <c r="E191" s="300"/>
      <c r="F191" s="322" t="s">
        <v>266</v>
      </c>
      <c r="G191" s="300"/>
      <c r="H191" s="300" t="s">
        <v>359</v>
      </c>
      <c r="I191" s="300" t="s">
        <v>301</v>
      </c>
      <c r="J191" s="300"/>
      <c r="K191" s="344"/>
    </row>
    <row r="192" s="1" customFormat="1" ht="15" customHeight="1">
      <c r="B192" s="323"/>
      <c r="C192" s="307" t="s">
        <v>360</v>
      </c>
      <c r="D192" s="300"/>
      <c r="E192" s="300"/>
      <c r="F192" s="322" t="s">
        <v>266</v>
      </c>
      <c r="G192" s="300"/>
      <c r="H192" s="300" t="s">
        <v>361</v>
      </c>
      <c r="I192" s="300" t="s">
        <v>301</v>
      </c>
      <c r="J192" s="300"/>
      <c r="K192" s="344"/>
    </row>
    <row r="193" s="1" customFormat="1" ht="15" customHeight="1">
      <c r="B193" s="323"/>
      <c r="C193" s="307" t="s">
        <v>362</v>
      </c>
      <c r="D193" s="300"/>
      <c r="E193" s="300"/>
      <c r="F193" s="322" t="s">
        <v>272</v>
      </c>
      <c r="G193" s="300"/>
      <c r="H193" s="300" t="s">
        <v>363</v>
      </c>
      <c r="I193" s="300" t="s">
        <v>301</v>
      </c>
      <c r="J193" s="300"/>
      <c r="K193" s="344"/>
    </row>
    <row r="194" s="1" customFormat="1" ht="15" customHeight="1">
      <c r="B194" s="350"/>
      <c r="C194" s="358"/>
      <c r="D194" s="332"/>
      <c r="E194" s="332"/>
      <c r="F194" s="332"/>
      <c r="G194" s="332"/>
      <c r="H194" s="332"/>
      <c r="I194" s="332"/>
      <c r="J194" s="332"/>
      <c r="K194" s="351"/>
    </row>
    <row r="195" s="1" customFormat="1" ht="18.75" customHeight="1">
      <c r="B195" s="297"/>
      <c r="C195" s="300"/>
      <c r="D195" s="300"/>
      <c r="E195" s="300"/>
      <c r="F195" s="322"/>
      <c r="G195" s="300"/>
      <c r="H195" s="300"/>
      <c r="I195" s="300"/>
      <c r="J195" s="300"/>
      <c r="K195" s="297"/>
    </row>
    <row r="196" s="1" customFormat="1" ht="18.75" customHeight="1">
      <c r="B196" s="297"/>
      <c r="C196" s="300"/>
      <c r="D196" s="300"/>
      <c r="E196" s="300"/>
      <c r="F196" s="322"/>
      <c r="G196" s="300"/>
      <c r="H196" s="300"/>
      <c r="I196" s="300"/>
      <c r="J196" s="300"/>
      <c r="K196" s="297"/>
    </row>
    <row r="197" s="1" customFormat="1" ht="18.75" customHeight="1">
      <c r="B197" s="308"/>
      <c r="C197" s="308"/>
      <c r="D197" s="308"/>
      <c r="E197" s="308"/>
      <c r="F197" s="308"/>
      <c r="G197" s="308"/>
      <c r="H197" s="308"/>
      <c r="I197" s="308"/>
      <c r="J197" s="308"/>
      <c r="K197" s="308"/>
    </row>
    <row r="198" s="1" customFormat="1" ht="13.5">
      <c r="B198" s="287"/>
      <c r="C198" s="288"/>
      <c r="D198" s="288"/>
      <c r="E198" s="288"/>
      <c r="F198" s="288"/>
      <c r="G198" s="288"/>
      <c r="H198" s="288"/>
      <c r="I198" s="288"/>
      <c r="J198" s="288"/>
      <c r="K198" s="289"/>
    </row>
    <row r="199" s="1" customFormat="1" ht="21">
      <c r="B199" s="290"/>
      <c r="C199" s="291" t="s">
        <v>364</v>
      </c>
      <c r="D199" s="291"/>
      <c r="E199" s="291"/>
      <c r="F199" s="291"/>
      <c r="G199" s="291"/>
      <c r="H199" s="291"/>
      <c r="I199" s="291"/>
      <c r="J199" s="291"/>
      <c r="K199" s="292"/>
    </row>
    <row r="200" s="1" customFormat="1" ht="25.5" customHeight="1">
      <c r="B200" s="290"/>
      <c r="C200" s="359" t="s">
        <v>365</v>
      </c>
      <c r="D200" s="359"/>
      <c r="E200" s="359"/>
      <c r="F200" s="359" t="s">
        <v>366</v>
      </c>
      <c r="G200" s="360"/>
      <c r="H200" s="359" t="s">
        <v>367</v>
      </c>
      <c r="I200" s="359"/>
      <c r="J200" s="359"/>
      <c r="K200" s="292"/>
    </row>
    <row r="201" s="1" customFormat="1" ht="5.25" customHeight="1">
      <c r="B201" s="323"/>
      <c r="C201" s="320"/>
      <c r="D201" s="320"/>
      <c r="E201" s="320"/>
      <c r="F201" s="320"/>
      <c r="G201" s="300"/>
      <c r="H201" s="320"/>
      <c r="I201" s="320"/>
      <c r="J201" s="320"/>
      <c r="K201" s="344"/>
    </row>
    <row r="202" s="1" customFormat="1" ht="15" customHeight="1">
      <c r="B202" s="323"/>
      <c r="C202" s="300" t="s">
        <v>357</v>
      </c>
      <c r="D202" s="300"/>
      <c r="E202" s="300"/>
      <c r="F202" s="322" t="s">
        <v>43</v>
      </c>
      <c r="G202" s="300"/>
      <c r="H202" s="300" t="s">
        <v>368</v>
      </c>
      <c r="I202" s="300"/>
      <c r="J202" s="300"/>
      <c r="K202" s="344"/>
    </row>
    <row r="203" s="1" customFormat="1" ht="15" customHeight="1">
      <c r="B203" s="323"/>
      <c r="C203" s="329"/>
      <c r="D203" s="300"/>
      <c r="E203" s="300"/>
      <c r="F203" s="322" t="s">
        <v>44</v>
      </c>
      <c r="G203" s="300"/>
      <c r="H203" s="300" t="s">
        <v>369</v>
      </c>
      <c r="I203" s="300"/>
      <c r="J203" s="300"/>
      <c r="K203" s="344"/>
    </row>
    <row r="204" s="1" customFormat="1" ht="15" customHeight="1">
      <c r="B204" s="323"/>
      <c r="C204" s="329"/>
      <c r="D204" s="300"/>
      <c r="E204" s="300"/>
      <c r="F204" s="322" t="s">
        <v>47</v>
      </c>
      <c r="G204" s="300"/>
      <c r="H204" s="300" t="s">
        <v>370</v>
      </c>
      <c r="I204" s="300"/>
      <c r="J204" s="300"/>
      <c r="K204" s="344"/>
    </row>
    <row r="205" s="1" customFormat="1" ht="15" customHeight="1">
      <c r="B205" s="323"/>
      <c r="C205" s="300"/>
      <c r="D205" s="300"/>
      <c r="E205" s="300"/>
      <c r="F205" s="322" t="s">
        <v>45</v>
      </c>
      <c r="G205" s="300"/>
      <c r="H205" s="300" t="s">
        <v>371</v>
      </c>
      <c r="I205" s="300"/>
      <c r="J205" s="300"/>
      <c r="K205" s="344"/>
    </row>
    <row r="206" s="1" customFormat="1" ht="15" customHeight="1">
      <c r="B206" s="323"/>
      <c r="C206" s="300"/>
      <c r="D206" s="300"/>
      <c r="E206" s="300"/>
      <c r="F206" s="322" t="s">
        <v>46</v>
      </c>
      <c r="G206" s="300"/>
      <c r="H206" s="300" t="s">
        <v>372</v>
      </c>
      <c r="I206" s="300"/>
      <c r="J206" s="300"/>
      <c r="K206" s="344"/>
    </row>
    <row r="207" s="1" customFormat="1" ht="15" customHeight="1">
      <c r="B207" s="323"/>
      <c r="C207" s="300"/>
      <c r="D207" s="300"/>
      <c r="E207" s="300"/>
      <c r="F207" s="322"/>
      <c r="G207" s="300"/>
      <c r="H207" s="300"/>
      <c r="I207" s="300"/>
      <c r="J207" s="300"/>
      <c r="K207" s="344"/>
    </row>
    <row r="208" s="1" customFormat="1" ht="15" customHeight="1">
      <c r="B208" s="323"/>
      <c r="C208" s="300" t="s">
        <v>313</v>
      </c>
      <c r="D208" s="300"/>
      <c r="E208" s="300"/>
      <c r="F208" s="322" t="s">
        <v>79</v>
      </c>
      <c r="G208" s="300"/>
      <c r="H208" s="300" t="s">
        <v>373</v>
      </c>
      <c r="I208" s="300"/>
      <c r="J208" s="300"/>
      <c r="K208" s="344"/>
    </row>
    <row r="209" s="1" customFormat="1" ht="15" customHeight="1">
      <c r="B209" s="323"/>
      <c r="C209" s="329"/>
      <c r="D209" s="300"/>
      <c r="E209" s="300"/>
      <c r="F209" s="322" t="s">
        <v>209</v>
      </c>
      <c r="G209" s="300"/>
      <c r="H209" s="300" t="s">
        <v>210</v>
      </c>
      <c r="I209" s="300"/>
      <c r="J209" s="300"/>
      <c r="K209" s="344"/>
    </row>
    <row r="210" s="1" customFormat="1" ht="15" customHeight="1">
      <c r="B210" s="323"/>
      <c r="C210" s="300"/>
      <c r="D210" s="300"/>
      <c r="E210" s="300"/>
      <c r="F210" s="322" t="s">
        <v>207</v>
      </c>
      <c r="G210" s="300"/>
      <c r="H210" s="300" t="s">
        <v>374</v>
      </c>
      <c r="I210" s="300"/>
      <c r="J210" s="300"/>
      <c r="K210" s="344"/>
    </row>
    <row r="211" s="1" customFormat="1" ht="15" customHeight="1">
      <c r="B211" s="361"/>
      <c r="C211" s="329"/>
      <c r="D211" s="329"/>
      <c r="E211" s="329"/>
      <c r="F211" s="322" t="s">
        <v>211</v>
      </c>
      <c r="G211" s="307"/>
      <c r="H211" s="348" t="s">
        <v>166</v>
      </c>
      <c r="I211" s="348"/>
      <c r="J211" s="348"/>
      <c r="K211" s="362"/>
    </row>
    <row r="212" s="1" customFormat="1" ht="15" customHeight="1">
      <c r="B212" s="361"/>
      <c r="C212" s="329"/>
      <c r="D212" s="329"/>
      <c r="E212" s="329"/>
      <c r="F212" s="322" t="s">
        <v>212</v>
      </c>
      <c r="G212" s="307"/>
      <c r="H212" s="348" t="s">
        <v>375</v>
      </c>
      <c r="I212" s="348"/>
      <c r="J212" s="348"/>
      <c r="K212" s="362"/>
    </row>
    <row r="213" s="1" customFormat="1" ht="15" customHeight="1">
      <c r="B213" s="361"/>
      <c r="C213" s="329"/>
      <c r="D213" s="329"/>
      <c r="E213" s="329"/>
      <c r="F213" s="363"/>
      <c r="G213" s="307"/>
      <c r="H213" s="364"/>
      <c r="I213" s="364"/>
      <c r="J213" s="364"/>
      <c r="K213" s="362"/>
    </row>
    <row r="214" s="1" customFormat="1" ht="15" customHeight="1">
      <c r="B214" s="361"/>
      <c r="C214" s="300" t="s">
        <v>337</v>
      </c>
      <c r="D214" s="329"/>
      <c r="E214" s="329"/>
      <c r="F214" s="322">
        <v>1</v>
      </c>
      <c r="G214" s="307"/>
      <c r="H214" s="348" t="s">
        <v>376</v>
      </c>
      <c r="I214" s="348"/>
      <c r="J214" s="348"/>
      <c r="K214" s="362"/>
    </row>
    <row r="215" s="1" customFormat="1" ht="15" customHeight="1">
      <c r="B215" s="361"/>
      <c r="C215" s="329"/>
      <c r="D215" s="329"/>
      <c r="E215" s="329"/>
      <c r="F215" s="322">
        <v>2</v>
      </c>
      <c r="G215" s="307"/>
      <c r="H215" s="348" t="s">
        <v>377</v>
      </c>
      <c r="I215" s="348"/>
      <c r="J215" s="348"/>
      <c r="K215" s="362"/>
    </row>
    <row r="216" s="1" customFormat="1" ht="15" customHeight="1">
      <c r="B216" s="361"/>
      <c r="C216" s="329"/>
      <c r="D216" s="329"/>
      <c r="E216" s="329"/>
      <c r="F216" s="322">
        <v>3</v>
      </c>
      <c r="G216" s="307"/>
      <c r="H216" s="348" t="s">
        <v>378</v>
      </c>
      <c r="I216" s="348"/>
      <c r="J216" s="348"/>
      <c r="K216" s="362"/>
    </row>
    <row r="217" s="1" customFormat="1" ht="15" customHeight="1">
      <c r="B217" s="361"/>
      <c r="C217" s="329"/>
      <c r="D217" s="329"/>
      <c r="E217" s="329"/>
      <c r="F217" s="322">
        <v>4</v>
      </c>
      <c r="G217" s="307"/>
      <c r="H217" s="348" t="s">
        <v>379</v>
      </c>
      <c r="I217" s="348"/>
      <c r="J217" s="348"/>
      <c r="K217" s="362"/>
    </row>
    <row r="218" s="1" customFormat="1" ht="12.75" customHeight="1">
      <c r="B218" s="365"/>
      <c r="C218" s="366"/>
      <c r="D218" s="366"/>
      <c r="E218" s="366"/>
      <c r="F218" s="366"/>
      <c r="G218" s="366"/>
      <c r="H218" s="366"/>
      <c r="I218" s="366"/>
      <c r="J218" s="366"/>
      <c r="K218" s="367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NEUWIRTH\Uzivatel</dc:creator>
  <cp:lastModifiedBy>NEUWIRTH\Uzivatel</cp:lastModifiedBy>
  <dcterms:created xsi:type="dcterms:W3CDTF">2020-12-15T09:45:04Z</dcterms:created>
  <dcterms:modified xsi:type="dcterms:W3CDTF">2020-12-15T09:45:10Z</dcterms:modified>
</cp:coreProperties>
</file>